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推進\＊＊推進\枚数表\山形：Ｒ07.12\"/>
    </mc:Choice>
  </mc:AlternateContent>
  <xr:revisionPtr revIDLastSave="0" documentId="13_ncr:1_{28EF3533-0655-42FA-A882-B429D3187AB8}" xr6:coauthVersionLast="47" xr6:coauthVersionMax="47" xr10:uidLastSave="{00000000-0000-0000-0000-000000000000}"/>
  <bookViews>
    <workbookView xWindow="-120" yWindow="-120" windowWidth="29040" windowHeight="15720" tabRatio="917" xr2:uid="{AF52CBAD-5C94-43CE-BEF5-81FCC80A2440}"/>
  </bookViews>
  <sheets>
    <sheet name="世帯人口統計 " sheetId="16" r:id="rId1"/>
    <sheet name="部数一覧表" sheetId="12" r:id="rId2"/>
    <sheet name="山形・東村山・上山" sheetId="13" r:id="rId3"/>
    <sheet name="天童･東根・村山・寒河江・西村山" sheetId="2" r:id="rId4"/>
    <sheet name="尾花沢・北村山・新庄・最上" sheetId="3" r:id="rId5"/>
    <sheet name="米沢･南陽・長井・東置賜・西置賜" sheetId="5" r:id="rId6"/>
    <sheet name="酒田･飽海・東田川" sheetId="7" r:id="rId7"/>
    <sheet name="鶴岡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2" l="1"/>
  <c r="F7" i="12"/>
  <c r="Q14" i="2"/>
  <c r="Q26" i="8"/>
  <c r="M21" i="2"/>
  <c r="E18" i="3"/>
  <c r="U2" i="8"/>
  <c r="U2" i="7"/>
  <c r="U2" i="5"/>
  <c r="U2" i="3"/>
  <c r="U2" i="2"/>
  <c r="P26" i="13"/>
  <c r="D26" i="13"/>
  <c r="E26" i="8"/>
  <c r="D26" i="8"/>
  <c r="U14" i="2"/>
  <c r="P14" i="2"/>
  <c r="F10" i="12" s="1"/>
  <c r="T14" i="2"/>
  <c r="H32" i="12"/>
  <c r="H7" i="12"/>
  <c r="E28" i="3"/>
  <c r="I21" i="2"/>
  <c r="L21" i="2"/>
  <c r="E12" i="12"/>
  <c r="T21" i="2"/>
  <c r="U21" i="2"/>
  <c r="D28" i="3"/>
  <c r="C29" i="12"/>
  <c r="Q18" i="3"/>
  <c r="M28" i="3"/>
  <c r="I28" i="3"/>
  <c r="U18" i="3"/>
  <c r="M18" i="3"/>
  <c r="I18" i="3"/>
  <c r="E15" i="3"/>
  <c r="U11" i="3"/>
  <c r="E11" i="3"/>
  <c r="I11" i="3"/>
  <c r="P18" i="3"/>
  <c r="F19" i="12"/>
  <c r="E33" i="13"/>
  <c r="E30" i="13"/>
  <c r="E26" i="13"/>
  <c r="I33" i="13"/>
  <c r="I30" i="13"/>
  <c r="I26" i="13"/>
  <c r="M33" i="13"/>
  <c r="M30" i="13"/>
  <c r="M26" i="13"/>
  <c r="Q33" i="13"/>
  <c r="Q30" i="13"/>
  <c r="U33" i="13"/>
  <c r="U30" i="13"/>
  <c r="U26" i="13"/>
  <c r="T33" i="13"/>
  <c r="G14" i="12"/>
  <c r="T30" i="13"/>
  <c r="G26" i="12"/>
  <c r="T26" i="13"/>
  <c r="P33" i="13"/>
  <c r="F14" i="12" s="1"/>
  <c r="P30" i="13"/>
  <c r="F26" i="12"/>
  <c r="L33" i="13"/>
  <c r="E14" i="12"/>
  <c r="L30" i="13"/>
  <c r="E26" i="12"/>
  <c r="L26" i="13"/>
  <c r="E9" i="12" s="1"/>
  <c r="H33" i="13"/>
  <c r="H30" i="13"/>
  <c r="H26" i="13"/>
  <c r="D9" i="12" s="1"/>
  <c r="D33" i="13"/>
  <c r="C14" i="12" s="1"/>
  <c r="D30" i="13"/>
  <c r="C26" i="12"/>
  <c r="H26" i="8"/>
  <c r="D21" i="12" s="1"/>
  <c r="I26" i="8"/>
  <c r="L26" i="8"/>
  <c r="E21" i="12"/>
  <c r="E7" i="12"/>
  <c r="M26" i="8"/>
  <c r="P26" i="8"/>
  <c r="T26" i="8"/>
  <c r="G21" i="12"/>
  <c r="U26" i="8"/>
  <c r="U29" i="2"/>
  <c r="Q29" i="2"/>
  <c r="M29" i="2"/>
  <c r="I29" i="2"/>
  <c r="E29" i="2"/>
  <c r="E24" i="2"/>
  <c r="I24" i="2"/>
  <c r="M24" i="2"/>
  <c r="Q24" i="2"/>
  <c r="U24" i="2"/>
  <c r="Q21" i="2"/>
  <c r="E21" i="2"/>
  <c r="E18" i="2"/>
  <c r="I18" i="2"/>
  <c r="M18" i="2"/>
  <c r="U18" i="2"/>
  <c r="M14" i="2"/>
  <c r="I14" i="2"/>
  <c r="E14" i="2"/>
  <c r="U34" i="5"/>
  <c r="U29" i="5"/>
  <c r="U25" i="5"/>
  <c r="U19" i="5"/>
  <c r="U16" i="5"/>
  <c r="Q19" i="5"/>
  <c r="Q16" i="5"/>
  <c r="M34" i="5"/>
  <c r="M29" i="5"/>
  <c r="M25" i="5"/>
  <c r="M19" i="5"/>
  <c r="M16" i="5"/>
  <c r="I34" i="5"/>
  <c r="I29" i="5"/>
  <c r="I25" i="5"/>
  <c r="I19" i="5"/>
  <c r="I16" i="5"/>
  <c r="E34" i="5"/>
  <c r="E29" i="5"/>
  <c r="E25" i="5"/>
  <c r="E19" i="5"/>
  <c r="E16" i="5"/>
  <c r="E25" i="7"/>
  <c r="E20" i="7"/>
  <c r="E16" i="7"/>
  <c r="I25" i="7"/>
  <c r="I16" i="7"/>
  <c r="M25" i="7"/>
  <c r="M16" i="7"/>
  <c r="U25" i="7"/>
  <c r="U20" i="7"/>
  <c r="U16" i="7"/>
  <c r="T25" i="7"/>
  <c r="L25" i="7"/>
  <c r="E31" i="12"/>
  <c r="H25" i="7"/>
  <c r="A25" i="7"/>
  <c r="D31" i="12"/>
  <c r="D25" i="7"/>
  <c r="C31" i="12"/>
  <c r="B31" i="12"/>
  <c r="D20" i="7"/>
  <c r="T20" i="7"/>
  <c r="A20" i="7"/>
  <c r="G30" i="12"/>
  <c r="B30" i="12"/>
  <c r="T16" i="7"/>
  <c r="G20" i="12"/>
  <c r="G7" i="12"/>
  <c r="L16" i="7"/>
  <c r="E20" i="12"/>
  <c r="H16" i="7"/>
  <c r="A16" i="7" s="1"/>
  <c r="D34" i="5"/>
  <c r="C25" i="12"/>
  <c r="H34" i="5"/>
  <c r="D25" i="12"/>
  <c r="L34" i="5"/>
  <c r="E25" i="12"/>
  <c r="T34" i="5"/>
  <c r="G25" i="12"/>
  <c r="T29" i="5"/>
  <c r="G16" i="12"/>
  <c r="L29" i="5"/>
  <c r="E16" i="12" s="1"/>
  <c r="H29" i="5"/>
  <c r="D16" i="12" s="1"/>
  <c r="D29" i="5"/>
  <c r="C16" i="12"/>
  <c r="D25" i="5"/>
  <c r="C24" i="12" s="1"/>
  <c r="H25" i="5"/>
  <c r="D24" i="12"/>
  <c r="L25" i="5"/>
  <c r="E24" i="12"/>
  <c r="T25" i="5"/>
  <c r="G24" i="12"/>
  <c r="G32" i="12" s="1"/>
  <c r="T19" i="5"/>
  <c r="G15" i="12"/>
  <c r="P19" i="5"/>
  <c r="F15" i="12"/>
  <c r="L19" i="5"/>
  <c r="E15" i="12"/>
  <c r="H19" i="5"/>
  <c r="D15" i="12"/>
  <c r="D19" i="5"/>
  <c r="C15" i="12" s="1"/>
  <c r="B15" i="12" s="1"/>
  <c r="A19" i="5"/>
  <c r="D16" i="5"/>
  <c r="C17" i="12" s="1"/>
  <c r="H16" i="5"/>
  <c r="D17" i="12"/>
  <c r="L16" i="5"/>
  <c r="E17" i="12"/>
  <c r="P16" i="5"/>
  <c r="F17" i="12" s="1"/>
  <c r="T16" i="5"/>
  <c r="G17" i="12"/>
  <c r="L28" i="3"/>
  <c r="H28" i="3"/>
  <c r="D29" i="12"/>
  <c r="B29" i="12"/>
  <c r="D18" i="3"/>
  <c r="C19" i="12"/>
  <c r="H18" i="3"/>
  <c r="D19" i="12"/>
  <c r="L18" i="3"/>
  <c r="A18" i="3" s="1"/>
  <c r="T18" i="3"/>
  <c r="G19" i="12"/>
  <c r="D15" i="3"/>
  <c r="A15" i="3"/>
  <c r="C28" i="12"/>
  <c r="B28" i="12"/>
  <c r="D11" i="3"/>
  <c r="C18" i="12"/>
  <c r="H11" i="3"/>
  <c r="D18" i="12"/>
  <c r="T11" i="3"/>
  <c r="E29" i="12"/>
  <c r="D29" i="2"/>
  <c r="C27" i="12"/>
  <c r="H29" i="2"/>
  <c r="A29" i="2" s="1"/>
  <c r="L29" i="2"/>
  <c r="E27" i="12"/>
  <c r="P29" i="2"/>
  <c r="T29" i="2"/>
  <c r="T24" i="2"/>
  <c r="G13" i="12"/>
  <c r="B13" i="12" s="1"/>
  <c r="P24" i="2"/>
  <c r="F13" i="12"/>
  <c r="L24" i="2"/>
  <c r="E13" i="12"/>
  <c r="H24" i="2"/>
  <c r="D13" i="12"/>
  <c r="D24" i="2"/>
  <c r="C13" i="12"/>
  <c r="D21" i="2"/>
  <c r="C12" i="12"/>
  <c r="B12" i="12" s="1"/>
  <c r="H21" i="2"/>
  <c r="D12" i="12"/>
  <c r="P21" i="2"/>
  <c r="D18" i="2"/>
  <c r="C11" i="12"/>
  <c r="H18" i="2"/>
  <c r="D11" i="12" s="1"/>
  <c r="L18" i="2"/>
  <c r="E11" i="12"/>
  <c r="T18" i="2"/>
  <c r="G11" i="12"/>
  <c r="G10" i="12"/>
  <c r="L14" i="2"/>
  <c r="E10" i="12" s="1"/>
  <c r="H14" i="2"/>
  <c r="A14" i="2" s="1"/>
  <c r="D10" i="12"/>
  <c r="D14" i="2"/>
  <c r="C10" i="12" s="1"/>
  <c r="G9" i="12"/>
  <c r="D16" i="7"/>
  <c r="C20" i="12"/>
  <c r="H9" i="12"/>
  <c r="H22" i="12"/>
  <c r="H5" i="12"/>
  <c r="H6" i="12"/>
  <c r="G18" i="12"/>
  <c r="P25" i="7"/>
  <c r="V30" i="13"/>
  <c r="F27" i="12"/>
  <c r="F32" i="12" s="1"/>
  <c r="G27" i="12"/>
  <c r="F12" i="12"/>
  <c r="D26" i="12"/>
  <c r="G12" i="12"/>
  <c r="G31" i="12"/>
  <c r="A21" i="2"/>
  <c r="C30" i="12"/>
  <c r="A28" i="3"/>
  <c r="B18" i="12"/>
  <c r="A16" i="5"/>
  <c r="A11" i="3"/>
  <c r="A30" i="13"/>
  <c r="A24" i="2"/>
  <c r="A34" i="5"/>
  <c r="B26" i="12"/>
  <c r="D14" i="12"/>
  <c r="E19" i="12" l="1"/>
  <c r="B19" i="12" s="1"/>
  <c r="B14" i="12"/>
  <c r="B10" i="12"/>
  <c r="E6" i="12"/>
  <c r="B16" i="12"/>
  <c r="A29" i="5"/>
  <c r="D27" i="12"/>
  <c r="B27" i="12"/>
  <c r="A18" i="2"/>
  <c r="A26" i="13"/>
  <c r="A25" i="5"/>
  <c r="B11" i="12"/>
  <c r="C9" i="12"/>
  <c r="B9" i="12" s="1"/>
  <c r="D20" i="12"/>
  <c r="B20" i="12" s="1"/>
  <c r="E22" i="12"/>
  <c r="E5" i="12" s="1"/>
  <c r="A26" i="8"/>
  <c r="C21" i="12"/>
  <c r="A33" i="13"/>
  <c r="O5" i="13"/>
  <c r="O5" i="2"/>
  <c r="O5" i="3"/>
  <c r="O5" i="5"/>
  <c r="O5" i="7"/>
  <c r="O5" i="8"/>
  <c r="B25" i="12"/>
  <c r="F22" i="12"/>
  <c r="F5" i="12" s="1"/>
  <c r="B17" i="12"/>
  <c r="E32" i="12"/>
  <c r="B24" i="12"/>
  <c r="B32" i="12" s="1"/>
  <c r="D32" i="12"/>
  <c r="C32" i="12"/>
  <c r="D6" i="12"/>
  <c r="G6" i="12"/>
  <c r="D22" i="12"/>
  <c r="G22" i="12"/>
  <c r="G5" i="12" s="1"/>
  <c r="C6" i="12" l="1"/>
  <c r="B6" i="12" s="1"/>
  <c r="D7" i="12"/>
  <c r="C7" i="12"/>
  <c r="B7" i="12" s="1"/>
  <c r="B21" i="12"/>
  <c r="B22" i="12" s="1"/>
  <c r="C22" i="12"/>
  <c r="C5" i="12" s="1"/>
  <c r="O3" i="2"/>
  <c r="O3" i="5"/>
  <c r="O3" i="13"/>
  <c r="O3" i="7"/>
  <c r="O3" i="8"/>
  <c r="O3" i="3"/>
  <c r="D5" i="12"/>
  <c r="B5" i="12" l="1"/>
</calcChain>
</file>

<file path=xl/sharedStrings.xml><?xml version="1.0" encoding="utf-8"?>
<sst xmlns="http://schemas.openxmlformats.org/spreadsheetml/2006/main" count="794" uniqueCount="353">
  <si>
    <t>タイトル</t>
  </si>
  <si>
    <t>担当者</t>
  </si>
  <si>
    <t>関根</t>
    <rPh sb="0" eb="2">
      <t>セキネ</t>
    </rPh>
    <phoneticPr fontId="2"/>
  </si>
  <si>
    <t>朝日余目</t>
    <rPh sb="0" eb="2">
      <t>アサヒ</t>
    </rPh>
    <phoneticPr fontId="2"/>
  </si>
  <si>
    <t>山形</t>
    <rPh sb="0" eb="2">
      <t>ヤマガタ</t>
    </rPh>
    <phoneticPr fontId="2"/>
  </si>
  <si>
    <t>鶴岡西部</t>
    <rPh sb="0" eb="2">
      <t>ツルオカ</t>
    </rPh>
    <rPh sb="2" eb="4">
      <t>セイブ</t>
    </rPh>
    <phoneticPr fontId="2"/>
  </si>
  <si>
    <t>読売尾花沢</t>
    <rPh sb="0" eb="2">
      <t>ヨミウリ</t>
    </rPh>
    <rPh sb="2" eb="3">
      <t>オ</t>
    </rPh>
    <rPh sb="3" eb="4">
      <t>ハナ</t>
    </rPh>
    <rPh sb="4" eb="5">
      <t>サワ</t>
    </rPh>
    <phoneticPr fontId="2"/>
  </si>
  <si>
    <t>計</t>
    <rPh sb="0" eb="1">
      <t>ケイ</t>
    </rPh>
    <phoneticPr fontId="2"/>
  </si>
  <si>
    <t>山新小国</t>
    <rPh sb="0" eb="1">
      <t>ヤマ</t>
    </rPh>
    <rPh sb="1" eb="2">
      <t>シン</t>
    </rPh>
    <rPh sb="2" eb="4">
      <t>オグニ</t>
    </rPh>
    <phoneticPr fontId="2"/>
  </si>
  <si>
    <t>山新遊佐</t>
    <rPh sb="0" eb="1">
      <t>ヤマ</t>
    </rPh>
    <rPh sb="1" eb="2">
      <t>シン</t>
    </rPh>
    <rPh sb="2" eb="4">
      <t>ユサ</t>
    </rPh>
    <phoneticPr fontId="2"/>
  </si>
  <si>
    <t>読売糠野目</t>
    <rPh sb="0" eb="2">
      <t>ヨミウリ</t>
    </rPh>
    <rPh sb="3" eb="4">
      <t>ノ</t>
    </rPh>
    <rPh sb="4" eb="5">
      <t>メ</t>
    </rPh>
    <phoneticPr fontId="2"/>
  </si>
  <si>
    <t>広告主名</t>
    <rPh sb="0" eb="2">
      <t>コウコク</t>
    </rPh>
    <rPh sb="2" eb="3">
      <t>ヌシ</t>
    </rPh>
    <rPh sb="3" eb="4">
      <t>メイ</t>
    </rPh>
    <phoneticPr fontId="2"/>
  </si>
  <si>
    <t>山形県</t>
    <rPh sb="0" eb="3">
      <t>ヤマガタケン</t>
    </rPh>
    <phoneticPr fontId="2"/>
  </si>
  <si>
    <t>頁枚数</t>
    <rPh sb="0" eb="1">
      <t>ページ</t>
    </rPh>
    <rPh sb="1" eb="3">
      <t>マイスウ</t>
    </rPh>
    <phoneticPr fontId="2"/>
  </si>
  <si>
    <t>山形市</t>
    <rPh sb="0" eb="3">
      <t>ヤマガタシ</t>
    </rPh>
    <phoneticPr fontId="2"/>
  </si>
  <si>
    <t>上山</t>
    <rPh sb="0" eb="2">
      <t>カミノヤマ</t>
    </rPh>
    <phoneticPr fontId="2"/>
  </si>
  <si>
    <t>上山市</t>
    <rPh sb="0" eb="3">
      <t>カミノヤマシ</t>
    </rPh>
    <phoneticPr fontId="2"/>
  </si>
  <si>
    <t>読売中央</t>
    <rPh sb="0" eb="2">
      <t>ヨミウリ</t>
    </rPh>
    <rPh sb="2" eb="4">
      <t>チュウオウ</t>
    </rPh>
    <phoneticPr fontId="2"/>
  </si>
  <si>
    <t>朝日西部</t>
    <rPh sb="0" eb="2">
      <t>アサヒ</t>
    </rPh>
    <rPh sb="2" eb="4">
      <t>セイブ</t>
    </rPh>
    <phoneticPr fontId="2"/>
  </si>
  <si>
    <t>朝日南部</t>
    <rPh sb="0" eb="2">
      <t>アサヒ</t>
    </rPh>
    <rPh sb="2" eb="4">
      <t>ナンブ</t>
    </rPh>
    <phoneticPr fontId="2"/>
  </si>
  <si>
    <t>毎日上山</t>
    <rPh sb="0" eb="2">
      <t>マイニチ</t>
    </rPh>
    <rPh sb="2" eb="4">
      <t>カミノヤマ</t>
    </rPh>
    <phoneticPr fontId="2"/>
  </si>
  <si>
    <t>東村山郡</t>
    <rPh sb="0" eb="1">
      <t>ヒガシ</t>
    </rPh>
    <rPh sb="1" eb="3">
      <t>ムラヤマシ</t>
    </rPh>
    <rPh sb="3" eb="4">
      <t>グン</t>
    </rPh>
    <phoneticPr fontId="2"/>
  </si>
  <si>
    <t>中山町</t>
    <rPh sb="0" eb="2">
      <t>ナカヤマ</t>
    </rPh>
    <rPh sb="2" eb="3">
      <t>マチ</t>
    </rPh>
    <phoneticPr fontId="2"/>
  </si>
  <si>
    <t>長崎</t>
    <rPh sb="0" eb="2">
      <t>ナガサキ</t>
    </rPh>
    <phoneticPr fontId="2"/>
  </si>
  <si>
    <t>山辺町</t>
    <rPh sb="0" eb="2">
      <t>ヤマベ</t>
    </rPh>
    <rPh sb="2" eb="3">
      <t>マチ</t>
    </rPh>
    <phoneticPr fontId="2"/>
  </si>
  <si>
    <t>山辺</t>
    <rPh sb="0" eb="2">
      <t>ヤマベ</t>
    </rPh>
    <phoneticPr fontId="2"/>
  </si>
  <si>
    <t>天童</t>
    <rPh sb="0" eb="2">
      <t>テンドウ</t>
    </rPh>
    <phoneticPr fontId="2"/>
  </si>
  <si>
    <t>天童市</t>
    <rPh sb="0" eb="3">
      <t>テンドウシ</t>
    </rPh>
    <phoneticPr fontId="2"/>
  </si>
  <si>
    <t>寒河江</t>
    <rPh sb="0" eb="3">
      <t>サガエ</t>
    </rPh>
    <phoneticPr fontId="2"/>
  </si>
  <si>
    <t>寒河江市</t>
    <rPh sb="0" eb="3">
      <t>サガエシ</t>
    </rPh>
    <rPh sb="3" eb="4">
      <t>シ</t>
    </rPh>
    <phoneticPr fontId="2"/>
  </si>
  <si>
    <t>西村山郡</t>
    <rPh sb="0" eb="3">
      <t>ニシムラヤマ</t>
    </rPh>
    <rPh sb="3" eb="4">
      <t>グン</t>
    </rPh>
    <phoneticPr fontId="2"/>
  </si>
  <si>
    <t>河北町</t>
    <rPh sb="0" eb="1">
      <t>カ</t>
    </rPh>
    <rPh sb="1" eb="3">
      <t>カホクマチ</t>
    </rPh>
    <phoneticPr fontId="2"/>
  </si>
  <si>
    <t>谷地</t>
    <rPh sb="0" eb="2">
      <t>ヤチ</t>
    </rPh>
    <phoneticPr fontId="2"/>
  </si>
  <si>
    <t>朝日谷地</t>
    <rPh sb="0" eb="2">
      <t>アサヒ</t>
    </rPh>
    <rPh sb="2" eb="4">
      <t>ヤチ</t>
    </rPh>
    <phoneticPr fontId="2"/>
  </si>
  <si>
    <t>大江町</t>
    <rPh sb="0" eb="2">
      <t>オオエ</t>
    </rPh>
    <rPh sb="2" eb="3">
      <t>マチ</t>
    </rPh>
    <phoneticPr fontId="2"/>
  </si>
  <si>
    <t>左沢</t>
    <rPh sb="0" eb="1">
      <t>ヒダリ</t>
    </rPh>
    <rPh sb="1" eb="2">
      <t>サワ</t>
    </rPh>
    <phoneticPr fontId="2"/>
  </si>
  <si>
    <t>大江町</t>
    <rPh sb="0" eb="3">
      <t>オオエマチ</t>
    </rPh>
    <phoneticPr fontId="2"/>
  </si>
  <si>
    <t>朝日町</t>
    <rPh sb="0" eb="3">
      <t>アサヒマチ</t>
    </rPh>
    <phoneticPr fontId="2"/>
  </si>
  <si>
    <t>西川町</t>
    <rPh sb="0" eb="2">
      <t>ニシカワ</t>
    </rPh>
    <rPh sb="2" eb="3">
      <t>マチ</t>
    </rPh>
    <phoneticPr fontId="2"/>
  </si>
  <si>
    <t>西川</t>
    <rPh sb="0" eb="2">
      <t>ニシカワ</t>
    </rPh>
    <phoneticPr fontId="2"/>
  </si>
  <si>
    <t>神町</t>
    <rPh sb="0" eb="2">
      <t>ジンマチ</t>
    </rPh>
    <phoneticPr fontId="2"/>
  </si>
  <si>
    <t>東根市</t>
    <rPh sb="0" eb="3">
      <t>ヒガシネシ</t>
    </rPh>
    <phoneticPr fontId="2"/>
  </si>
  <si>
    <t>東根</t>
    <rPh sb="0" eb="2">
      <t>ヒガシネ</t>
    </rPh>
    <phoneticPr fontId="2"/>
  </si>
  <si>
    <t>村山</t>
    <rPh sb="0" eb="2">
      <t>ムラヤマ</t>
    </rPh>
    <phoneticPr fontId="2"/>
  </si>
  <si>
    <t>村山市</t>
    <rPh sb="0" eb="3">
      <t>ムラヤマシ</t>
    </rPh>
    <phoneticPr fontId="2"/>
  </si>
  <si>
    <t>尾花沢市</t>
    <rPh sb="0" eb="3">
      <t>オバナザワ</t>
    </rPh>
    <rPh sb="3" eb="4">
      <t>シ</t>
    </rPh>
    <phoneticPr fontId="2"/>
  </si>
  <si>
    <t>尾花沢</t>
    <rPh sb="0" eb="3">
      <t>オバナザワ</t>
    </rPh>
    <phoneticPr fontId="2"/>
  </si>
  <si>
    <t>北村山郡</t>
    <rPh sb="0" eb="4">
      <t>キタムラヤマグン</t>
    </rPh>
    <phoneticPr fontId="2"/>
  </si>
  <si>
    <t>大石田町</t>
    <rPh sb="0" eb="4">
      <t>オオイシダマチ</t>
    </rPh>
    <phoneticPr fontId="2"/>
  </si>
  <si>
    <t>新庄</t>
    <rPh sb="0" eb="2">
      <t>シンジョウ</t>
    </rPh>
    <phoneticPr fontId="2"/>
  </si>
  <si>
    <t>読売新庄</t>
    <rPh sb="0" eb="2">
      <t>ヨミウリ</t>
    </rPh>
    <rPh sb="2" eb="4">
      <t>シンジョウ</t>
    </rPh>
    <phoneticPr fontId="2"/>
  </si>
  <si>
    <t>新庄市</t>
    <rPh sb="0" eb="3">
      <t>シンジョウシ</t>
    </rPh>
    <phoneticPr fontId="2"/>
  </si>
  <si>
    <t>最上郡</t>
    <rPh sb="0" eb="3">
      <t>モガミグン</t>
    </rPh>
    <phoneticPr fontId="2"/>
  </si>
  <si>
    <t>舟形町</t>
    <rPh sb="0" eb="3">
      <t>フナガタマチ</t>
    </rPh>
    <phoneticPr fontId="2"/>
  </si>
  <si>
    <t>舟形</t>
    <rPh sb="0" eb="2">
      <t>フナガタ</t>
    </rPh>
    <phoneticPr fontId="2"/>
  </si>
  <si>
    <t>真室川町</t>
    <rPh sb="0" eb="3">
      <t>マムロガワ</t>
    </rPh>
    <rPh sb="3" eb="4">
      <t>マチ</t>
    </rPh>
    <phoneticPr fontId="2"/>
  </si>
  <si>
    <t>金山町</t>
    <rPh sb="0" eb="3">
      <t>カナヤママチ</t>
    </rPh>
    <phoneticPr fontId="2"/>
  </si>
  <si>
    <t>鮭川村</t>
    <rPh sb="0" eb="3">
      <t>サケカワムラ</t>
    </rPh>
    <phoneticPr fontId="2"/>
  </si>
  <si>
    <t>最上町</t>
    <rPh sb="0" eb="3">
      <t>モガミマチ</t>
    </rPh>
    <phoneticPr fontId="2"/>
  </si>
  <si>
    <t>富沢</t>
    <rPh sb="0" eb="2">
      <t>トミザワ</t>
    </rPh>
    <phoneticPr fontId="2"/>
  </si>
  <si>
    <t>大蔵村</t>
    <rPh sb="0" eb="3">
      <t>オオクラムラ</t>
    </rPh>
    <phoneticPr fontId="2"/>
  </si>
  <si>
    <t>戸沢村</t>
    <rPh sb="0" eb="3">
      <t>トザワムラ</t>
    </rPh>
    <phoneticPr fontId="2"/>
  </si>
  <si>
    <t>◎「合」は、合売店、複合店です。山新・読売・朝日・毎日の合売、複合です。  日経・産経・河北各紙は、合売、複合の表示をしておりません。</t>
    <rPh sb="2" eb="3">
      <t>ゴウ</t>
    </rPh>
    <rPh sb="6" eb="7">
      <t>ゴウ</t>
    </rPh>
    <rPh sb="7" eb="8">
      <t>バイ</t>
    </rPh>
    <rPh sb="8" eb="9">
      <t>テン</t>
    </rPh>
    <rPh sb="10" eb="12">
      <t>フクゴウ</t>
    </rPh>
    <rPh sb="12" eb="13">
      <t>テン</t>
    </rPh>
    <rPh sb="16" eb="17">
      <t>ヤマ</t>
    </rPh>
    <rPh sb="17" eb="18">
      <t>シン</t>
    </rPh>
    <rPh sb="19" eb="21">
      <t>ヨミウリ</t>
    </rPh>
    <rPh sb="28" eb="29">
      <t>ゴウ</t>
    </rPh>
    <rPh sb="29" eb="30">
      <t>バイ</t>
    </rPh>
    <rPh sb="31" eb="33">
      <t>フクゴウ</t>
    </rPh>
    <rPh sb="38" eb="40">
      <t>ニッケイ</t>
    </rPh>
    <rPh sb="41" eb="42">
      <t>サン</t>
    </rPh>
    <rPh sb="42" eb="43">
      <t>ケイ</t>
    </rPh>
    <rPh sb="44" eb="46">
      <t>カホク</t>
    </rPh>
    <rPh sb="46" eb="48">
      <t>カクシ</t>
    </rPh>
    <rPh sb="50" eb="51">
      <t>ゴウ</t>
    </rPh>
    <rPh sb="51" eb="52">
      <t>バイ</t>
    </rPh>
    <rPh sb="53" eb="55">
      <t>フクゴウ</t>
    </rPh>
    <rPh sb="56" eb="58">
      <t>ヒョウジ</t>
    </rPh>
    <phoneticPr fontId="2"/>
  </si>
  <si>
    <t>米沢中央</t>
    <rPh sb="0" eb="2">
      <t>ヨネザワ</t>
    </rPh>
    <rPh sb="2" eb="4">
      <t>チュウオウ</t>
    </rPh>
    <phoneticPr fontId="2"/>
  </si>
  <si>
    <t>米沢西部</t>
    <rPh sb="0" eb="2">
      <t>ヨネザワ</t>
    </rPh>
    <rPh sb="2" eb="3">
      <t>ニシ</t>
    </rPh>
    <rPh sb="3" eb="4">
      <t>ブ</t>
    </rPh>
    <phoneticPr fontId="2"/>
  </si>
  <si>
    <t>米沢</t>
    <rPh sb="0" eb="2">
      <t>ヨネザワ</t>
    </rPh>
    <phoneticPr fontId="2"/>
  </si>
  <si>
    <t>米沢東部</t>
    <rPh sb="0" eb="2">
      <t>ヨネザワ</t>
    </rPh>
    <rPh sb="2" eb="3">
      <t>ヒガシ</t>
    </rPh>
    <rPh sb="3" eb="4">
      <t>ブ</t>
    </rPh>
    <phoneticPr fontId="2"/>
  </si>
  <si>
    <t>米沢西</t>
    <rPh sb="0" eb="2">
      <t>ヨネザワ</t>
    </rPh>
    <rPh sb="2" eb="3">
      <t>ニシ</t>
    </rPh>
    <phoneticPr fontId="2"/>
  </si>
  <si>
    <t>米沢市</t>
    <rPh sb="0" eb="3">
      <t>ヨネザワシ</t>
    </rPh>
    <phoneticPr fontId="2"/>
  </si>
  <si>
    <t>米沢東</t>
    <rPh sb="0" eb="2">
      <t>ヨネザワ</t>
    </rPh>
    <rPh sb="2" eb="3">
      <t>ヒガシ</t>
    </rPh>
    <phoneticPr fontId="2"/>
  </si>
  <si>
    <t>赤湯</t>
    <rPh sb="0" eb="2">
      <t>アカユ</t>
    </rPh>
    <phoneticPr fontId="2"/>
  </si>
  <si>
    <t>南陽市</t>
    <rPh sb="0" eb="3">
      <t>ナンヨウシ</t>
    </rPh>
    <phoneticPr fontId="2"/>
  </si>
  <si>
    <t>宮内</t>
    <rPh sb="0" eb="2">
      <t>ミヤウチ</t>
    </rPh>
    <phoneticPr fontId="2"/>
  </si>
  <si>
    <t>山新赤湯</t>
    <rPh sb="0" eb="1">
      <t>ヤマ</t>
    </rPh>
    <rPh sb="1" eb="2">
      <t>シン</t>
    </rPh>
    <rPh sb="2" eb="3">
      <t>アカ</t>
    </rPh>
    <rPh sb="3" eb="4">
      <t>ユ</t>
    </rPh>
    <phoneticPr fontId="2"/>
  </si>
  <si>
    <t>東置賜郡</t>
    <rPh sb="0" eb="4">
      <t>ヒガシオキタマグン</t>
    </rPh>
    <phoneticPr fontId="2"/>
  </si>
  <si>
    <t>高畠町</t>
    <rPh sb="0" eb="3">
      <t>タカハタマチ</t>
    </rPh>
    <phoneticPr fontId="2"/>
  </si>
  <si>
    <t>高畠</t>
    <rPh sb="0" eb="2">
      <t>タカバタケ</t>
    </rPh>
    <phoneticPr fontId="2"/>
  </si>
  <si>
    <t>糠野目</t>
    <rPh sb="1" eb="2">
      <t>ノ</t>
    </rPh>
    <rPh sb="2" eb="3">
      <t>メ</t>
    </rPh>
    <phoneticPr fontId="2"/>
  </si>
  <si>
    <t>川西町</t>
    <rPh sb="0" eb="2">
      <t>カワニシ</t>
    </rPh>
    <rPh sb="2" eb="3">
      <t>マチ</t>
    </rPh>
    <phoneticPr fontId="2"/>
  </si>
  <si>
    <t>小松</t>
    <rPh sb="0" eb="2">
      <t>コマツ</t>
    </rPh>
    <phoneticPr fontId="2"/>
  </si>
  <si>
    <t>長井</t>
    <rPh sb="0" eb="2">
      <t>ナガイ</t>
    </rPh>
    <phoneticPr fontId="2"/>
  </si>
  <si>
    <t>長井市</t>
    <rPh sb="0" eb="3">
      <t>ナガイシ</t>
    </rPh>
    <phoneticPr fontId="2"/>
  </si>
  <si>
    <t>西置賜郡</t>
    <rPh sb="0" eb="4">
      <t>ニシオキタマグン</t>
    </rPh>
    <phoneticPr fontId="2"/>
  </si>
  <si>
    <t>白鷹町</t>
    <rPh sb="0" eb="3">
      <t>シラタカマチ</t>
    </rPh>
    <phoneticPr fontId="2"/>
  </si>
  <si>
    <t>白鷹</t>
    <rPh sb="0" eb="2">
      <t>シラタカ</t>
    </rPh>
    <phoneticPr fontId="2"/>
  </si>
  <si>
    <t>小国町</t>
    <rPh sb="0" eb="3">
      <t>オグニマチ</t>
    </rPh>
    <phoneticPr fontId="2"/>
  </si>
  <si>
    <t>小国</t>
    <rPh sb="0" eb="2">
      <t>オグニ</t>
    </rPh>
    <phoneticPr fontId="2"/>
  </si>
  <si>
    <t>飯豊町</t>
    <rPh sb="0" eb="1">
      <t>イイノ</t>
    </rPh>
    <rPh sb="1" eb="2">
      <t>アクミ</t>
    </rPh>
    <rPh sb="2" eb="3">
      <t>マチ</t>
    </rPh>
    <phoneticPr fontId="2"/>
  </si>
  <si>
    <t>請求先</t>
    <rPh sb="0" eb="2">
      <t>セイキュウ</t>
    </rPh>
    <rPh sb="2" eb="3">
      <t>サキ</t>
    </rPh>
    <phoneticPr fontId="2"/>
  </si>
  <si>
    <t>引取先</t>
    <rPh sb="0" eb="2">
      <t>ヒキトリ</t>
    </rPh>
    <rPh sb="2" eb="3">
      <t>サキ</t>
    </rPh>
    <phoneticPr fontId="2"/>
  </si>
  <si>
    <t>引取日</t>
    <rPh sb="0" eb="2">
      <t>ヒキトリ</t>
    </rPh>
    <rPh sb="2" eb="3">
      <t>ビ</t>
    </rPh>
    <phoneticPr fontId="2"/>
  </si>
  <si>
    <t>請求先名</t>
    <rPh sb="0" eb="2">
      <t>セイキュウ</t>
    </rPh>
    <rPh sb="2" eb="3">
      <t>サキ</t>
    </rPh>
    <rPh sb="3" eb="4">
      <t>メイ</t>
    </rPh>
    <phoneticPr fontId="2"/>
  </si>
  <si>
    <t>サイズ</t>
    <phoneticPr fontId="2"/>
  </si>
  <si>
    <t>朝日長井</t>
    <rPh sb="0" eb="2">
      <t>アサヒ</t>
    </rPh>
    <rPh sb="2" eb="4">
      <t>ナガイ</t>
    </rPh>
    <phoneticPr fontId="2"/>
  </si>
  <si>
    <t>読売長井</t>
    <rPh sb="0" eb="2">
      <t>ヨミウリ</t>
    </rPh>
    <rPh sb="2" eb="4">
      <t>ナガイ</t>
    </rPh>
    <phoneticPr fontId="2"/>
  </si>
  <si>
    <t>酒田北部</t>
    <rPh sb="0" eb="2">
      <t>サカタ</t>
    </rPh>
    <rPh sb="2" eb="3">
      <t>キタ</t>
    </rPh>
    <rPh sb="3" eb="4">
      <t>ブ</t>
    </rPh>
    <phoneticPr fontId="2"/>
  </si>
  <si>
    <t>酒田市</t>
    <rPh sb="0" eb="3">
      <t>サカタシ</t>
    </rPh>
    <phoneticPr fontId="2"/>
  </si>
  <si>
    <t>酒田南部</t>
    <rPh sb="0" eb="2">
      <t>サカタ</t>
    </rPh>
    <rPh sb="2" eb="4">
      <t>ナンブ</t>
    </rPh>
    <phoneticPr fontId="2"/>
  </si>
  <si>
    <t>飽海郡</t>
    <rPh sb="0" eb="3">
      <t>アクミグン</t>
    </rPh>
    <phoneticPr fontId="2"/>
  </si>
  <si>
    <t>遊佐町</t>
    <rPh sb="0" eb="2">
      <t>ユサ</t>
    </rPh>
    <rPh sb="2" eb="3">
      <t>マチ</t>
    </rPh>
    <phoneticPr fontId="2"/>
  </si>
  <si>
    <t>地区</t>
    <phoneticPr fontId="2"/>
  </si>
  <si>
    <t>鶴岡</t>
    <rPh sb="0" eb="2">
      <t>ツルオカ</t>
    </rPh>
    <phoneticPr fontId="2"/>
  </si>
  <si>
    <t>朝日鶴岡</t>
    <rPh sb="0" eb="2">
      <t>アサヒ</t>
    </rPh>
    <rPh sb="2" eb="4">
      <t>ツルオカ</t>
    </rPh>
    <phoneticPr fontId="2"/>
  </si>
  <si>
    <t>鶴岡市</t>
    <rPh sb="0" eb="3">
      <t>ツルオカシ</t>
    </rPh>
    <phoneticPr fontId="2"/>
  </si>
  <si>
    <t>藤島</t>
    <rPh sb="0" eb="2">
      <t>フジシマ</t>
    </rPh>
    <phoneticPr fontId="2"/>
  </si>
  <si>
    <t>余目</t>
    <rPh sb="0" eb="2">
      <t>アマルメ</t>
    </rPh>
    <phoneticPr fontId="2"/>
  </si>
  <si>
    <t>狩川</t>
    <rPh sb="0" eb="1">
      <t>カリ</t>
    </rPh>
    <rPh sb="1" eb="2">
      <t>カワ</t>
    </rPh>
    <phoneticPr fontId="2"/>
  </si>
  <si>
    <t>鶴岡櫛引</t>
    <rPh sb="0" eb="1">
      <t>ツル</t>
    </rPh>
    <rPh sb="1" eb="2">
      <t>オカ</t>
    </rPh>
    <rPh sb="2" eb="4">
      <t>クシビキ</t>
    </rPh>
    <phoneticPr fontId="2"/>
  </si>
  <si>
    <t>鶴岡朝日</t>
    <rPh sb="0" eb="1">
      <t>ツル</t>
    </rPh>
    <rPh sb="1" eb="2">
      <t>オカ</t>
    </rPh>
    <rPh sb="2" eb="4">
      <t>アサヒ</t>
    </rPh>
    <phoneticPr fontId="2"/>
  </si>
  <si>
    <t>鶴岡羽黒</t>
    <rPh sb="0" eb="1">
      <t>ツル</t>
    </rPh>
    <rPh sb="1" eb="2">
      <t>オカ</t>
    </rPh>
    <rPh sb="2" eb="4">
      <t>ハグロ</t>
    </rPh>
    <phoneticPr fontId="2"/>
  </si>
  <si>
    <t>山形南部</t>
    <rPh sb="2" eb="4">
      <t>ナンブ</t>
    </rPh>
    <phoneticPr fontId="2"/>
  </si>
  <si>
    <t>山形北部</t>
    <rPh sb="2" eb="4">
      <t>ホクブ</t>
    </rPh>
    <phoneticPr fontId="2"/>
  </si>
  <si>
    <t>山形西部</t>
    <rPh sb="2" eb="4">
      <t>セイブ</t>
    </rPh>
    <phoneticPr fontId="2"/>
  </si>
  <si>
    <t>山形中央</t>
    <rPh sb="2" eb="4">
      <t>チュウオウ</t>
    </rPh>
    <phoneticPr fontId="2"/>
  </si>
  <si>
    <t>総      計</t>
    <rPh sb="0" eb="8">
      <t>ソウケイ</t>
    </rPh>
    <phoneticPr fontId="2"/>
  </si>
  <si>
    <t>山形新聞</t>
    <rPh sb="0" eb="2">
      <t>ヤマガタ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</si>
  <si>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</si>
  <si>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朝日新聞</t>
    <rPh sb="0" eb="2">
      <t>アサヒ</t>
    </rPh>
    <rPh sb="2" eb="4">
      <t>シンブン</t>
    </rPh>
    <phoneticPr fontId="2"/>
  </si>
  <si>
    <t>毎日新聞</t>
    <rPh sb="0" eb="2">
      <t>マイニチ</t>
    </rPh>
    <rPh sb="2" eb="4">
      <t>シンブン</t>
    </rPh>
    <phoneticPr fontId="2"/>
  </si>
  <si>
    <t>日本経済新聞</t>
    <rPh sb="0" eb="2">
      <t>ニホン</t>
    </rPh>
    <rPh sb="2" eb="4">
      <t>ケイザイ</t>
    </rPh>
    <rPh sb="4" eb="6">
      <t>シンブン</t>
    </rPh>
    <phoneticPr fontId="2"/>
  </si>
  <si>
    <t>河北新報</t>
    <rPh sb="0" eb="2">
      <t>カホク</t>
    </rPh>
    <rPh sb="2" eb="3">
      <t>シンホウ</t>
    </rPh>
    <rPh sb="3" eb="4">
      <t>ホウコク</t>
    </rPh>
    <phoneticPr fontId="2"/>
  </si>
  <si>
    <t xml:space="preserve">山形市 </t>
    <rPh sb="0" eb="3">
      <t>ヤマガタシ</t>
    </rPh>
    <phoneticPr fontId="2"/>
  </si>
  <si>
    <t>寒河江市</t>
    <rPh sb="0" eb="4">
      <t>サガエシ</t>
    </rPh>
    <phoneticPr fontId="2"/>
  </si>
  <si>
    <t>上山市</t>
    <rPh sb="0" eb="2">
      <t>ウエヤマシ</t>
    </rPh>
    <rPh sb="2" eb="3">
      <t>シ</t>
    </rPh>
    <phoneticPr fontId="2"/>
  </si>
  <si>
    <t>尾花沢市</t>
    <rPh sb="0" eb="4">
      <t>オバナザワシ</t>
    </rPh>
    <phoneticPr fontId="2"/>
  </si>
  <si>
    <t>市部計</t>
    <rPh sb="0" eb="2">
      <t>シブ</t>
    </rPh>
    <rPh sb="2" eb="3">
      <t>ケイ</t>
    </rPh>
    <phoneticPr fontId="2"/>
  </si>
  <si>
    <t>東村山郡</t>
    <rPh sb="0" eb="4">
      <t>ヒガシムラヤマグン</t>
    </rPh>
    <phoneticPr fontId="2"/>
  </si>
  <si>
    <t>西村山郡</t>
    <rPh sb="0" eb="4">
      <t>ニシムラヤマグン</t>
    </rPh>
    <phoneticPr fontId="2"/>
  </si>
  <si>
    <t>東田川郡</t>
    <rPh sb="0" eb="4">
      <t>ヒガシタガワグン</t>
    </rPh>
    <phoneticPr fontId="2"/>
  </si>
  <si>
    <t>郡部計</t>
    <rPh sb="0" eb="2">
      <t>グンブ</t>
    </rPh>
    <rPh sb="2" eb="3">
      <t>ケイ</t>
    </rPh>
    <phoneticPr fontId="2"/>
  </si>
  <si>
    <t>平田</t>
    <rPh sb="0" eb="2">
      <t>ヒラタ</t>
    </rPh>
    <phoneticPr fontId="2"/>
  </si>
  <si>
    <t>松山</t>
    <rPh sb="0" eb="2">
      <t>マツヤマ</t>
    </rPh>
    <phoneticPr fontId="2"/>
  </si>
  <si>
    <t>鶴岡 羽黒</t>
    <rPh sb="0" eb="1">
      <t>ツル</t>
    </rPh>
    <rPh sb="1" eb="2">
      <t>オカ</t>
    </rPh>
    <rPh sb="3" eb="5">
      <t>ハグロ</t>
    </rPh>
    <phoneticPr fontId="2"/>
  </si>
  <si>
    <t>三川</t>
    <rPh sb="0" eb="1">
      <t>サン</t>
    </rPh>
    <rPh sb="1" eb="2">
      <t>カワ</t>
    </rPh>
    <phoneticPr fontId="2"/>
  </si>
  <si>
    <t>狩川</t>
    <rPh sb="0" eb="2">
      <t>カリカワ</t>
    </rPh>
    <phoneticPr fontId="2"/>
  </si>
  <si>
    <t>読売神町</t>
    <rPh sb="0" eb="2">
      <t>ヨミウリ</t>
    </rPh>
    <rPh sb="2" eb="4">
      <t>ジンマチ</t>
    </rPh>
    <phoneticPr fontId="2"/>
  </si>
  <si>
    <t>読売東根</t>
    <rPh sb="0" eb="2">
      <t>ヨミウリ</t>
    </rPh>
    <rPh sb="2" eb="4">
      <t>ヒガシネ</t>
    </rPh>
    <phoneticPr fontId="2"/>
  </si>
  <si>
    <t>山形新聞</t>
    <rPh sb="0" eb="1">
      <t>ヤマ</t>
    </rPh>
    <rPh sb="1" eb="2">
      <t>ガタ</t>
    </rPh>
    <rPh sb="2" eb="4">
      <t>シンブン</t>
    </rPh>
    <phoneticPr fontId="2"/>
  </si>
  <si>
    <t>販売店</t>
    <rPh sb="0" eb="3">
      <t>ハンバイテン</t>
    </rPh>
    <phoneticPr fontId="2"/>
  </si>
  <si>
    <t>日経新聞</t>
    <rPh sb="0" eb="2">
      <t>ニッケイ</t>
    </rPh>
    <rPh sb="2" eb="4">
      <t>シンブン</t>
    </rPh>
    <phoneticPr fontId="2"/>
  </si>
  <si>
    <t>河北新報</t>
    <rPh sb="0" eb="2">
      <t>カホク</t>
    </rPh>
    <rPh sb="2" eb="4">
      <t>シンポウ</t>
    </rPh>
    <phoneticPr fontId="2"/>
  </si>
  <si>
    <t>備考</t>
    <rPh sb="0" eb="2">
      <t>ビコウ</t>
    </rPh>
    <phoneticPr fontId="2"/>
  </si>
  <si>
    <t>Add:</t>
  </si>
  <si>
    <t>和田(合)</t>
    <rPh sb="0" eb="2">
      <t>ワダ</t>
    </rPh>
    <rPh sb="3" eb="4">
      <t>ゴウ</t>
    </rPh>
    <phoneticPr fontId="2"/>
  </si>
  <si>
    <t>小国(合)</t>
    <rPh sb="0" eb="2">
      <t>オグニ</t>
    </rPh>
    <phoneticPr fontId="2"/>
  </si>
  <si>
    <t>萩生(合)</t>
    <rPh sb="0" eb="1">
      <t>ハギ</t>
    </rPh>
    <rPh sb="1" eb="2">
      <t>ナマ</t>
    </rPh>
    <phoneticPr fontId="2"/>
  </si>
  <si>
    <t>椿(合)</t>
    <rPh sb="0" eb="1">
      <t>ツバキ</t>
    </rPh>
    <phoneticPr fontId="2"/>
  </si>
  <si>
    <t>高畠(合)</t>
    <rPh sb="0" eb="2">
      <t>タカバタケ</t>
    </rPh>
    <phoneticPr fontId="2"/>
  </si>
  <si>
    <t>糠野目(合)</t>
    <rPh sb="1" eb="2">
      <t>ノ</t>
    </rPh>
    <rPh sb="2" eb="3">
      <t>メ</t>
    </rPh>
    <phoneticPr fontId="2"/>
  </si>
  <si>
    <t>長井(合)</t>
    <rPh sb="0" eb="2">
      <t>ナガイ</t>
    </rPh>
    <phoneticPr fontId="2"/>
  </si>
  <si>
    <t>白鷹(合)</t>
    <rPh sb="0" eb="1">
      <t>シラ</t>
    </rPh>
    <rPh sb="1" eb="2">
      <t>タカ</t>
    </rPh>
    <phoneticPr fontId="2"/>
  </si>
  <si>
    <t>尾花沢(合)</t>
    <rPh sb="0" eb="3">
      <t>オバナザワ</t>
    </rPh>
    <rPh sb="4" eb="5">
      <t>ゴウ</t>
    </rPh>
    <phoneticPr fontId="2"/>
  </si>
  <si>
    <t>大石田(合)</t>
    <rPh sb="0" eb="3">
      <t>オオイシダ</t>
    </rPh>
    <phoneticPr fontId="2"/>
  </si>
  <si>
    <t>亀井田(合)</t>
    <rPh sb="0" eb="1">
      <t>カメ</t>
    </rPh>
    <rPh sb="1" eb="2">
      <t>イ</t>
    </rPh>
    <rPh sb="2" eb="3">
      <t>タ</t>
    </rPh>
    <phoneticPr fontId="2"/>
  </si>
  <si>
    <t>白岩(合)</t>
    <rPh sb="0" eb="2">
      <t>シロイワ</t>
    </rPh>
    <phoneticPr fontId="2"/>
  </si>
  <si>
    <t>宮宿(合)</t>
    <rPh sb="0" eb="1">
      <t>ミヤ</t>
    </rPh>
    <rPh sb="1" eb="2">
      <t>ヤド</t>
    </rPh>
    <phoneticPr fontId="2"/>
  </si>
  <si>
    <t>西川(合)</t>
    <rPh sb="0" eb="2">
      <t>ニシカワ</t>
    </rPh>
    <phoneticPr fontId="2"/>
  </si>
  <si>
    <t>真室川(合)</t>
    <rPh sb="0" eb="3">
      <t>マムロガワ</t>
    </rPh>
    <phoneticPr fontId="2"/>
  </si>
  <si>
    <t>金山(合)</t>
    <rPh sb="0" eb="2">
      <t>カナヤマ</t>
    </rPh>
    <phoneticPr fontId="2"/>
  </si>
  <si>
    <t>最上(合)</t>
    <rPh sb="0" eb="2">
      <t>モガミ</t>
    </rPh>
    <phoneticPr fontId="2"/>
  </si>
  <si>
    <t>大堀(合)</t>
    <rPh sb="0" eb="2">
      <t>オオホリ</t>
    </rPh>
    <phoneticPr fontId="2"/>
  </si>
  <si>
    <t>清水(合)</t>
    <rPh sb="0" eb="2">
      <t>シミズ</t>
    </rPh>
    <phoneticPr fontId="2"/>
  </si>
  <si>
    <t>鮭川(合)</t>
    <rPh sb="0" eb="2">
      <t>サケカワ</t>
    </rPh>
    <phoneticPr fontId="2"/>
  </si>
  <si>
    <t>八幡(合)</t>
    <rPh sb="0" eb="2">
      <t>ハチマン</t>
    </rPh>
    <rPh sb="3" eb="4">
      <t>ゴウ</t>
    </rPh>
    <phoneticPr fontId="2"/>
  </si>
  <si>
    <t>遊佐(合)</t>
    <rPh sb="0" eb="2">
      <t>ユサ</t>
    </rPh>
    <phoneticPr fontId="2"/>
  </si>
  <si>
    <t>吹浦(合)</t>
    <rPh sb="0" eb="1">
      <t>フ</t>
    </rPh>
    <rPh sb="1" eb="2">
      <t>ウラ</t>
    </rPh>
    <phoneticPr fontId="2"/>
  </si>
  <si>
    <t>湯野浜(合)</t>
    <rPh sb="0" eb="2">
      <t>ユノ</t>
    </rPh>
    <rPh sb="2" eb="3">
      <t>ハマ</t>
    </rPh>
    <rPh sb="4" eb="5">
      <t>ゴウ</t>
    </rPh>
    <phoneticPr fontId="2"/>
  </si>
  <si>
    <t>三瀬(合)</t>
    <rPh sb="0" eb="1">
      <t>サン</t>
    </rPh>
    <rPh sb="1" eb="2">
      <t>セ</t>
    </rPh>
    <phoneticPr fontId="2"/>
  </si>
  <si>
    <t>温海(合)</t>
    <rPh sb="0" eb="2">
      <t>アツミ</t>
    </rPh>
    <phoneticPr fontId="2"/>
  </si>
  <si>
    <t>山戸(合)</t>
    <rPh sb="0" eb="2">
      <t>ヤマト</t>
    </rPh>
    <phoneticPr fontId="2"/>
  </si>
  <si>
    <t>内陸計</t>
    <rPh sb="0" eb="2">
      <t>ナイリク</t>
    </rPh>
    <rPh sb="2" eb="3">
      <t>ケイ</t>
    </rPh>
    <phoneticPr fontId="2"/>
  </si>
  <si>
    <t>庄内計</t>
    <rPh sb="0" eb="2">
      <t>ショウナイ</t>
    </rPh>
    <rPh sb="2" eb="3">
      <t>ケイ</t>
    </rPh>
    <phoneticPr fontId="2"/>
  </si>
  <si>
    <t>山形全県</t>
    <rPh sb="0" eb="1">
      <t>ヤマ</t>
    </rPh>
    <rPh sb="1" eb="2">
      <t>ケイ</t>
    </rPh>
    <rPh sb="2" eb="4">
      <t>ゼンケン</t>
    </rPh>
    <phoneticPr fontId="2"/>
  </si>
  <si>
    <t>サイズ</t>
    <phoneticPr fontId="2"/>
  </si>
  <si>
    <t>総枚数</t>
    <phoneticPr fontId="2"/>
  </si>
  <si>
    <t>山形県市町村別人口および世帯数</t>
    <rPh sb="0" eb="3">
      <t>ヤマガタケン</t>
    </rPh>
    <rPh sb="3" eb="6">
      <t>シチョウソン</t>
    </rPh>
    <rPh sb="6" eb="7">
      <t>ベツ</t>
    </rPh>
    <rPh sb="7" eb="9">
      <t>ジンコウ</t>
    </rPh>
    <rPh sb="12" eb="15">
      <t>セタイスウ</t>
    </rPh>
    <phoneticPr fontId="2"/>
  </si>
  <si>
    <t>市 町 村</t>
    <rPh sb="0" eb="5">
      <t>シチョウソン</t>
    </rPh>
    <phoneticPr fontId="2"/>
  </si>
  <si>
    <t>世 帯 数</t>
    <rPh sb="0" eb="5">
      <t>セタイスウ</t>
    </rPh>
    <phoneticPr fontId="2"/>
  </si>
  <si>
    <t>人   口</t>
    <rPh sb="0" eb="5">
      <t>ジンコウ</t>
    </rPh>
    <phoneticPr fontId="2"/>
  </si>
  <si>
    <t>郡  名</t>
    <rPh sb="0" eb="1">
      <t>グン</t>
    </rPh>
    <rPh sb="3" eb="4">
      <t>メイ</t>
    </rPh>
    <phoneticPr fontId="2"/>
  </si>
  <si>
    <t>郡   名</t>
    <rPh sb="0" eb="1">
      <t>グン</t>
    </rPh>
    <rPh sb="4" eb="5">
      <t>メイ</t>
    </rPh>
    <phoneticPr fontId="2"/>
  </si>
  <si>
    <t>総数</t>
    <rPh sb="0" eb="2">
      <t>ソウスウ</t>
    </rPh>
    <phoneticPr fontId="2"/>
  </si>
  <si>
    <t>山辺町</t>
    <rPh sb="0" eb="3">
      <t>ヤマノベマチ</t>
    </rPh>
    <phoneticPr fontId="2"/>
  </si>
  <si>
    <t>川西町</t>
    <rPh sb="0" eb="1">
      <t>カワ</t>
    </rPh>
    <rPh sb="1" eb="3">
      <t>ニシマチ</t>
    </rPh>
    <phoneticPr fontId="2"/>
  </si>
  <si>
    <t>中山町</t>
    <rPh sb="0" eb="3">
      <t>ナカヤママチ</t>
    </rPh>
    <phoneticPr fontId="2"/>
  </si>
  <si>
    <t>米沢市</t>
    <rPh sb="0" eb="2">
      <t>ヨネザワ</t>
    </rPh>
    <rPh sb="2" eb="3">
      <t>シ</t>
    </rPh>
    <phoneticPr fontId="2"/>
  </si>
  <si>
    <t>河北町</t>
    <rPh sb="0" eb="2">
      <t>カホク</t>
    </rPh>
    <rPh sb="2" eb="3">
      <t>マチ</t>
    </rPh>
    <phoneticPr fontId="2"/>
  </si>
  <si>
    <t>西川町</t>
    <rPh sb="0" eb="3">
      <t>ニシカワマチ</t>
    </rPh>
    <phoneticPr fontId="2"/>
  </si>
  <si>
    <t>飯豊町</t>
    <rPh sb="0" eb="3">
      <t>イイデマチ</t>
    </rPh>
    <phoneticPr fontId="2"/>
  </si>
  <si>
    <t>三川町</t>
    <rPh sb="0" eb="2">
      <t>ミカワ</t>
    </rPh>
    <rPh sb="2" eb="3">
      <t>マチ</t>
    </rPh>
    <phoneticPr fontId="2"/>
  </si>
  <si>
    <t>庄内町</t>
    <rPh sb="0" eb="3">
      <t>ショウナイマチ</t>
    </rPh>
    <phoneticPr fontId="2"/>
  </si>
  <si>
    <t>寒河江市</t>
    <rPh sb="0" eb="3">
      <t>サガエ</t>
    </rPh>
    <rPh sb="3" eb="4">
      <t>シ</t>
    </rPh>
    <phoneticPr fontId="2"/>
  </si>
  <si>
    <t>最上町</t>
    <rPh sb="0" eb="2">
      <t>モガミ</t>
    </rPh>
    <rPh sb="2" eb="3">
      <t>マチ</t>
    </rPh>
    <phoneticPr fontId="2"/>
  </si>
  <si>
    <t>真室川町</t>
    <rPh sb="0" eb="4">
      <t>マムロガワマチ</t>
    </rPh>
    <phoneticPr fontId="2"/>
  </si>
  <si>
    <t>東根市</t>
    <rPh sb="0" eb="1">
      <t>ヒガシ</t>
    </rPh>
    <rPh sb="1" eb="2">
      <t>ネ</t>
    </rPh>
    <rPh sb="2" eb="3">
      <t>シ</t>
    </rPh>
    <phoneticPr fontId="2"/>
  </si>
  <si>
    <t>大蔵村</t>
    <rPh sb="0" eb="2">
      <t>オオクラ</t>
    </rPh>
    <rPh sb="2" eb="3">
      <t>ムラ</t>
    </rPh>
    <phoneticPr fontId="2"/>
  </si>
  <si>
    <t>鮭川村</t>
    <rPh sb="0" eb="2">
      <t>サケカワ</t>
    </rPh>
    <rPh sb="2" eb="3">
      <t>ムラ</t>
    </rPh>
    <phoneticPr fontId="2"/>
  </si>
  <si>
    <t>Tel：</t>
    <phoneticPr fontId="2"/>
  </si>
  <si>
    <t>Fax：</t>
    <phoneticPr fontId="2"/>
  </si>
  <si>
    <t>南陽</t>
    <rPh sb="0" eb="2">
      <t>ナンヨウ</t>
    </rPh>
    <phoneticPr fontId="2"/>
  </si>
  <si>
    <t>南陽(宮内)</t>
    <rPh sb="0" eb="2">
      <t>ナンヨウ</t>
    </rPh>
    <rPh sb="3" eb="5">
      <t>ミヤウチ</t>
    </rPh>
    <phoneticPr fontId="2"/>
  </si>
  <si>
    <t>・山新尾花沢：村山市五十沢地区を含む。</t>
    <phoneticPr fontId="2"/>
  </si>
  <si>
    <t>総枚数</t>
    <phoneticPr fontId="2"/>
  </si>
  <si>
    <t>コード</t>
    <phoneticPr fontId="2"/>
  </si>
  <si>
    <t>山新寒河江</t>
    <rPh sb="0" eb="1">
      <t>ヤマ</t>
    </rPh>
    <rPh sb="1" eb="2">
      <t>シン</t>
    </rPh>
    <rPh sb="2" eb="5">
      <t>サガエ</t>
    </rPh>
    <phoneticPr fontId="2"/>
  </si>
  <si>
    <t>折込日</t>
    <rPh sb="0" eb="2">
      <t>オリコミ</t>
    </rPh>
    <rPh sb="2" eb="3">
      <t>ビ</t>
    </rPh>
    <phoneticPr fontId="2"/>
  </si>
  <si>
    <t>代理店</t>
    <rPh sb="0" eb="3">
      <t>ダイリテン</t>
    </rPh>
    <phoneticPr fontId="2"/>
  </si>
  <si>
    <t>山形東部(合)</t>
    <rPh sb="0" eb="2">
      <t>ヤマガタ</t>
    </rPh>
    <rPh sb="2" eb="4">
      <t>トウブ</t>
    </rPh>
    <rPh sb="5" eb="6">
      <t>ゴウ</t>
    </rPh>
    <phoneticPr fontId="2"/>
  </si>
  <si>
    <t>読売東部</t>
    <rPh sb="0" eb="2">
      <t>ヨミウリ</t>
    </rPh>
    <rPh sb="2" eb="4">
      <t>トウブ</t>
    </rPh>
    <phoneticPr fontId="2"/>
  </si>
  <si>
    <t>左沢(合)</t>
    <rPh sb="0" eb="2">
      <t>アテラザワ</t>
    </rPh>
    <phoneticPr fontId="2"/>
  </si>
  <si>
    <t>山形中央</t>
    <phoneticPr fontId="2"/>
  </si>
  <si>
    <t>山形南部</t>
    <phoneticPr fontId="2"/>
  </si>
  <si>
    <t>山形北部</t>
    <phoneticPr fontId="2"/>
  </si>
  <si>
    <t>山形西部</t>
    <phoneticPr fontId="2"/>
  </si>
  <si>
    <t>酒田営業所／　〒998-0824　山形県酒田市大宮町１－３－３</t>
    <phoneticPr fontId="2"/>
  </si>
  <si>
    <t xml:space="preserve">本         社 ／　〒990-2473   山形県山形市松栄１－４－５ </t>
    <phoneticPr fontId="2"/>
  </si>
  <si>
    <t>　　　　　　　 電話：023-645-3273  ＦＡＸ ：023-643-4404</t>
    <rPh sb="8" eb="10">
      <t>デンワ</t>
    </rPh>
    <phoneticPr fontId="2"/>
  </si>
  <si>
    <t xml:space="preserve">                      電話：0234-23-5696  ＦＡＸ ：0234-23-5698</t>
    <phoneticPr fontId="2"/>
  </si>
  <si>
    <t xml:space="preserve">   URL     ：     http://www.yamagata-is.jp  </t>
    <phoneticPr fontId="2"/>
  </si>
  <si>
    <t xml:space="preserve"> E-Mail    ：     本社　yis@poem.ocn.ne.jp　　酒田　yis-s@ypost.plala.or.jp</t>
    <rPh sb="17" eb="19">
      <t>ホンシャ</t>
    </rPh>
    <rPh sb="40" eb="42">
      <t>サカタ</t>
    </rPh>
    <phoneticPr fontId="2"/>
  </si>
  <si>
    <t>白鷹(合)</t>
    <rPh sb="0" eb="2">
      <t>シラタカ</t>
    </rPh>
    <phoneticPr fontId="2"/>
  </si>
  <si>
    <t>村山西部</t>
    <rPh sb="0" eb="2">
      <t>ムラヤマ</t>
    </rPh>
    <rPh sb="2" eb="3">
      <t>ニシ</t>
    </rPh>
    <rPh sb="3" eb="4">
      <t>ブ</t>
    </rPh>
    <phoneticPr fontId="2"/>
  </si>
  <si>
    <t>鶴岡東部</t>
    <rPh sb="0" eb="2">
      <t>ツルオカ</t>
    </rPh>
    <rPh sb="2" eb="4">
      <t>トウブ</t>
    </rPh>
    <phoneticPr fontId="2"/>
  </si>
  <si>
    <t>山形県新聞折込広告枚数表（1）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</si>
  <si>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枚数明細書</t>
    <rPh sb="0" eb="2">
      <t>マイスウ</t>
    </rPh>
    <rPh sb="2" eb="4">
      <t>メイサイ</t>
    </rPh>
    <rPh sb="4" eb="5">
      <t>ショ</t>
    </rPh>
    <phoneticPr fontId="2"/>
  </si>
  <si>
    <t>持枚数</t>
    <rPh sb="0" eb="1">
      <t>モ</t>
    </rPh>
    <rPh sb="1" eb="3">
      <t>マイスウ</t>
    </rPh>
    <phoneticPr fontId="2"/>
  </si>
  <si>
    <t>山形県新聞折込広告枚数表（2）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</si>
  <si>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山形県新聞折込広告枚数表（3）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</si>
  <si>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山形県新聞折込広告枚数表（4）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</si>
  <si>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・朝日南陽：産経の枚数を含む。</t>
    <rPh sb="1" eb="3">
      <t>アサヒ</t>
    </rPh>
    <rPh sb="3" eb="5">
      <t>ナンヨウ</t>
    </rPh>
    <rPh sb="6" eb="8">
      <t>サンケイ</t>
    </rPh>
    <rPh sb="9" eb="11">
      <t>マイスウ</t>
    </rPh>
    <rPh sb="12" eb="13">
      <t>フク</t>
    </rPh>
    <phoneticPr fontId="2"/>
  </si>
  <si>
    <t>山形県新聞折込広告枚数表（5）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0">
      <t>マイ</t>
    </rPh>
    <rPh sb="10" eb="11">
      <t>カズ</t>
    </rPh>
    <rPh sb="11" eb="12">
      <t>ヒョウ</t>
    </rPh>
    <phoneticPr fontId="2"/>
  </si>
  <si>
    <t>山形県新聞折込広告枚数表（6）</t>
    <rPh sb="0" eb="2">
      <t>ヤマガタ</t>
    </rPh>
    <rPh sb="2" eb="3">
      <t>ケン</t>
    </rPh>
    <rPh sb="3" eb="5">
      <t>シンブン</t>
    </rPh>
    <rPh sb="5" eb="7">
      <t>オリコミ</t>
    </rPh>
    <rPh sb="7" eb="9">
      <t>コウコク</t>
    </rPh>
    <rPh sb="9" eb="11">
      <t>マイスウ</t>
    </rPh>
    <rPh sb="11" eb="12">
      <t>ヒョウ</t>
    </rPh>
    <phoneticPr fontId="2"/>
  </si>
  <si>
    <t>◎日本新聞協会加盟新聞社の新聞折込広告枚数表については、各販売店からの申告枚数により作成したものです。</t>
    <rPh sb="1" eb="3">
      <t>ニホン</t>
    </rPh>
    <rPh sb="3" eb="5">
      <t>シンブン</t>
    </rPh>
    <rPh sb="5" eb="7">
      <t>キョウカイ</t>
    </rPh>
    <rPh sb="7" eb="9">
      <t>カメイ</t>
    </rPh>
    <rPh sb="9" eb="12">
      <t>シンブンシャ</t>
    </rPh>
    <rPh sb="13" eb="15">
      <t>シンブン</t>
    </rPh>
    <rPh sb="15" eb="17">
      <t>オリコミ</t>
    </rPh>
    <rPh sb="17" eb="19">
      <t>コウコク</t>
    </rPh>
    <rPh sb="19" eb="20">
      <t>マイ</t>
    </rPh>
    <rPh sb="20" eb="21">
      <t>カズ</t>
    </rPh>
    <rPh sb="21" eb="22">
      <t>ヒョウ</t>
    </rPh>
    <rPh sb="28" eb="29">
      <t>カク</t>
    </rPh>
    <rPh sb="29" eb="32">
      <t>ハンバイテン</t>
    </rPh>
    <rPh sb="35" eb="37">
      <t>シンコク</t>
    </rPh>
    <rPh sb="37" eb="39">
      <t>マイスウ</t>
    </rPh>
    <rPh sb="42" eb="44">
      <t>サクセイ</t>
    </rPh>
    <phoneticPr fontId="2"/>
  </si>
  <si>
    <t>　この一覧は市郡別に折込枚数を表示しておりますが、行政区域と販売店の管轄区域が一致しない地区もあります。</t>
    <rPh sb="3" eb="5">
      <t>イチラン</t>
    </rPh>
    <rPh sb="6" eb="7">
      <t>シ</t>
    </rPh>
    <rPh sb="7" eb="8">
      <t>グン</t>
    </rPh>
    <rPh sb="8" eb="9">
      <t>ベツ</t>
    </rPh>
    <rPh sb="10" eb="12">
      <t>オリコミ</t>
    </rPh>
    <rPh sb="12" eb="14">
      <t>マイスウ</t>
    </rPh>
    <rPh sb="15" eb="17">
      <t>ヒョウジ</t>
    </rPh>
    <rPh sb="25" eb="27">
      <t>ギョウセイ</t>
    </rPh>
    <rPh sb="27" eb="29">
      <t>クイキ</t>
    </rPh>
    <rPh sb="30" eb="33">
      <t>ハンバイテン</t>
    </rPh>
    <rPh sb="34" eb="36">
      <t>カンカツ</t>
    </rPh>
    <rPh sb="36" eb="38">
      <t>クイキ</t>
    </rPh>
    <rPh sb="39" eb="41">
      <t>イッチ</t>
    </rPh>
    <rPh sb="44" eb="46">
      <t>チク</t>
    </rPh>
    <phoneticPr fontId="2"/>
  </si>
  <si>
    <t>折込枚数</t>
    <rPh sb="0" eb="2">
      <t>オリコミ</t>
    </rPh>
    <rPh sb="2" eb="3">
      <t>マイ</t>
    </rPh>
    <phoneticPr fontId="2"/>
  </si>
  <si>
    <t xml:space="preserve">米沢中央 </t>
    <rPh sb="0" eb="2">
      <t>ヨネザワ</t>
    </rPh>
    <rPh sb="2" eb="4">
      <t>チュウオウ</t>
    </rPh>
    <phoneticPr fontId="2"/>
  </si>
  <si>
    <t>山新米沢中央</t>
    <rPh sb="0" eb="1">
      <t>ヤマ</t>
    </rPh>
    <rPh sb="1" eb="2">
      <t>シン</t>
    </rPh>
    <rPh sb="2" eb="4">
      <t>ヨネザワ</t>
    </rPh>
    <rPh sb="4" eb="6">
      <t>チュウオウ</t>
    </rPh>
    <phoneticPr fontId="2"/>
  </si>
  <si>
    <t>山新米沢西</t>
    <rPh sb="0" eb="1">
      <t>ヤマ</t>
    </rPh>
    <rPh sb="1" eb="2">
      <t>シン</t>
    </rPh>
    <rPh sb="2" eb="4">
      <t>ヨネザワ</t>
    </rPh>
    <rPh sb="4" eb="5">
      <t>ニシ</t>
    </rPh>
    <phoneticPr fontId="2"/>
  </si>
  <si>
    <t>山新米沢東</t>
    <rPh sb="0" eb="1">
      <t>ヤマ</t>
    </rPh>
    <rPh sb="1" eb="2">
      <t>シン</t>
    </rPh>
    <rPh sb="2" eb="4">
      <t>ヨネザワ</t>
    </rPh>
    <rPh sb="4" eb="5">
      <t>ヒガシ</t>
    </rPh>
    <phoneticPr fontId="2"/>
  </si>
  <si>
    <t>朝日酒田南部</t>
    <rPh sb="0" eb="2">
      <t>アサヒ</t>
    </rPh>
    <rPh sb="2" eb="4">
      <t>サカタ</t>
    </rPh>
    <rPh sb="4" eb="6">
      <t>ナンブ</t>
    </rPh>
    <phoneticPr fontId="2"/>
  </si>
  <si>
    <t>E-Mail    ：     本社　yis@poem.ocn.ne.jp　酒田　yis-s@ypost.plala.or.jp</t>
    <rPh sb="16" eb="18">
      <t>ホンシャ</t>
    </rPh>
    <rPh sb="38" eb="40">
      <t>サカタ</t>
    </rPh>
    <phoneticPr fontId="2"/>
  </si>
  <si>
    <t xml:space="preserve">  URL     ：     http://www.yamagata-is.jp  </t>
    <phoneticPr fontId="2"/>
  </si>
  <si>
    <t>寺津・蔵増</t>
    <rPh sb="0" eb="2">
      <t>テラヅ</t>
    </rPh>
    <rPh sb="3" eb="4">
      <t>クラ</t>
    </rPh>
    <rPh sb="4" eb="5">
      <t>マ</t>
    </rPh>
    <phoneticPr fontId="2"/>
  </si>
  <si>
    <t>鶴岡櫛引・朝日</t>
    <rPh sb="0" eb="1">
      <t>ツル</t>
    </rPh>
    <rPh sb="1" eb="2">
      <t>オカ</t>
    </rPh>
    <rPh sb="2" eb="4">
      <t>クシビキ</t>
    </rPh>
    <rPh sb="5" eb="7">
      <t>アサヒ</t>
    </rPh>
    <phoneticPr fontId="2"/>
  </si>
  <si>
    <t>西大塚(合)</t>
    <rPh sb="0" eb="1">
      <t>ニシ</t>
    </rPh>
    <rPh sb="1" eb="3">
      <t>オオツカ</t>
    </rPh>
    <rPh sb="4" eb="5">
      <t>ゴウ</t>
    </rPh>
    <phoneticPr fontId="2"/>
  </si>
  <si>
    <t>山新宮内</t>
    <rPh sb="0" eb="1">
      <t>ヤマ</t>
    </rPh>
    <rPh sb="1" eb="2">
      <t>シン</t>
    </rPh>
    <rPh sb="2" eb="4">
      <t>ミヤウチ</t>
    </rPh>
    <phoneticPr fontId="2"/>
  </si>
  <si>
    <t>地区</t>
    <phoneticPr fontId="2"/>
  </si>
  <si>
    <t>・山新藤島：三川町一部を含む。</t>
    <phoneticPr fontId="2"/>
  </si>
  <si>
    <t xml:space="preserve">本         社 ／　〒990-2473   山形県山形市松栄１－４－５ </t>
    <phoneticPr fontId="2"/>
  </si>
  <si>
    <t>酒田営業所／　〒998-0824　山形県酒田市大宮町１－３－３</t>
    <phoneticPr fontId="2"/>
  </si>
  <si>
    <t xml:space="preserve">                      電話：0234-23-5696  ＦＡＸ ：0234-23-5698</t>
    <phoneticPr fontId="2"/>
  </si>
  <si>
    <t xml:space="preserve">   URL     ：     http://www.yamagata-is.jp  </t>
    <phoneticPr fontId="2"/>
  </si>
  <si>
    <t>サイズ</t>
    <phoneticPr fontId="2"/>
  </si>
  <si>
    <t>総枚数</t>
    <phoneticPr fontId="2"/>
  </si>
  <si>
    <t>地区</t>
    <phoneticPr fontId="2"/>
  </si>
  <si>
    <t>三川町</t>
    <phoneticPr fontId="2"/>
  </si>
  <si>
    <t xml:space="preserve">本         社 ／　〒990-2473   山形県山形市松栄１－４－５ </t>
    <phoneticPr fontId="2"/>
  </si>
  <si>
    <t>酒田営業所／　〒998-0824　山形県酒田市大宮町１－３－３</t>
    <phoneticPr fontId="2"/>
  </si>
  <si>
    <t xml:space="preserve">                      電話：0234-23-5696  ＦＡＸ ：0234-23-5698</t>
    <phoneticPr fontId="2"/>
  </si>
  <si>
    <t xml:space="preserve">   URL     ：     http://www.yamagata-is.jp  </t>
    <phoneticPr fontId="2"/>
  </si>
  <si>
    <t>・山新宮宿：大江町三郷用地区、山辺町作谷沢一部地区を含む。</t>
    <phoneticPr fontId="2"/>
  </si>
  <si>
    <t>　　  　 　　　</t>
    <phoneticPr fontId="2"/>
  </si>
  <si>
    <t>庄内町</t>
    <phoneticPr fontId="2"/>
  </si>
  <si>
    <t>狩川(合)</t>
    <rPh sb="0" eb="1">
      <t>カリ</t>
    </rPh>
    <rPh sb="1" eb="2">
      <t>カワ</t>
    </rPh>
    <rPh sb="3" eb="4">
      <t>ゴウ</t>
    </rPh>
    <phoneticPr fontId="2"/>
  </si>
  <si>
    <t>余目新堀</t>
    <rPh sb="0" eb="2">
      <t>アマルメ</t>
    </rPh>
    <rPh sb="2" eb="3">
      <t>シン</t>
    </rPh>
    <rPh sb="3" eb="4">
      <t>ホリ</t>
    </rPh>
    <phoneticPr fontId="2"/>
  </si>
  <si>
    <t>八幡</t>
    <rPh sb="0" eb="2">
      <t>ヤハタ</t>
    </rPh>
    <phoneticPr fontId="2"/>
  </si>
  <si>
    <t>〒</t>
    <phoneticPr fontId="2"/>
  </si>
  <si>
    <t>酒田(合)</t>
    <rPh sb="0" eb="2">
      <t>サカタ</t>
    </rPh>
    <phoneticPr fontId="2"/>
  </si>
  <si>
    <t>平田(合)</t>
    <rPh sb="0" eb="2">
      <t>ヒラタ</t>
    </rPh>
    <rPh sb="3" eb="4">
      <t>ゴウ</t>
    </rPh>
    <phoneticPr fontId="2"/>
  </si>
  <si>
    <t>山形県内市郡別折込広告枚数一覧表</t>
    <rPh sb="0" eb="2">
      <t>ヤマガタ</t>
    </rPh>
    <rPh sb="2" eb="4">
      <t>ケンナイ</t>
    </rPh>
    <rPh sb="4" eb="5">
      <t>シ</t>
    </rPh>
    <rPh sb="5" eb="6">
      <t>グン</t>
    </rPh>
    <rPh sb="6" eb="7">
      <t>ベツ</t>
    </rPh>
    <rPh sb="7" eb="8">
      <t>オ</t>
    </rPh>
    <rPh sb="8" eb="9">
      <t>コ</t>
    </rPh>
    <rPh sb="9" eb="11">
      <t>コウコク</t>
    </rPh>
    <rPh sb="11" eb="13">
      <t>マイスウ</t>
    </rPh>
    <rPh sb="13" eb="16">
      <t>イチランヒョウ</t>
    </rPh>
    <phoneticPr fontId="2"/>
  </si>
  <si>
    <t>松山(合)</t>
    <rPh sb="0" eb="2">
      <t>マツヤマ</t>
    </rPh>
    <rPh sb="3" eb="4">
      <t>ゴウ</t>
    </rPh>
    <phoneticPr fontId="2"/>
  </si>
  <si>
    <t>余目(合)</t>
    <rPh sb="0" eb="2">
      <t>アマルメ</t>
    </rPh>
    <rPh sb="3" eb="4">
      <t>ゴウ</t>
    </rPh>
    <phoneticPr fontId="2"/>
  </si>
  <si>
    <t>鶴岡東(合)</t>
    <rPh sb="0" eb="2">
      <t>ツルオカ</t>
    </rPh>
    <rPh sb="2" eb="3">
      <t>ヒガシ</t>
    </rPh>
    <phoneticPr fontId="2"/>
  </si>
  <si>
    <t>鶴岡西(合)</t>
    <rPh sb="0" eb="2">
      <t>ツルオカ</t>
    </rPh>
    <rPh sb="2" eb="3">
      <t>ニシ</t>
    </rPh>
    <phoneticPr fontId="2"/>
  </si>
  <si>
    <t>山新鶴岡西</t>
    <rPh sb="0" eb="1">
      <t>ヤマ</t>
    </rPh>
    <rPh sb="1" eb="2">
      <t>シン</t>
    </rPh>
    <rPh sb="2" eb="4">
      <t>ツルオカ</t>
    </rPh>
    <rPh sb="4" eb="5">
      <t>ニシ</t>
    </rPh>
    <phoneticPr fontId="2"/>
  </si>
  <si>
    <t>神町（合）</t>
    <rPh sb="0" eb="2">
      <t>ジンマチ</t>
    </rPh>
    <rPh sb="3" eb="4">
      <t>ゴウ</t>
    </rPh>
    <phoneticPr fontId="2"/>
  </si>
  <si>
    <t>Ｎ．東根(合)</t>
    <rPh sb="2" eb="4">
      <t>ヒガシネ</t>
    </rPh>
    <phoneticPr fontId="2"/>
  </si>
  <si>
    <t>東根中央(合)</t>
    <rPh sb="0" eb="2">
      <t>ヒガシネ</t>
    </rPh>
    <rPh sb="2" eb="4">
      <t>チュウオウ</t>
    </rPh>
    <phoneticPr fontId="2"/>
  </si>
  <si>
    <t>舟形(合）</t>
    <rPh sb="0" eb="2">
      <t>フナガタ</t>
    </rPh>
    <rPh sb="3" eb="4">
      <t>ゴウ</t>
    </rPh>
    <phoneticPr fontId="2"/>
  </si>
  <si>
    <t>・朝日新庄：産経の枚数を含む。</t>
    <rPh sb="1" eb="3">
      <t>アサヒ</t>
    </rPh>
    <rPh sb="3" eb="5">
      <t>シンジョウ</t>
    </rPh>
    <rPh sb="6" eb="8">
      <t>サンケイ</t>
    </rPh>
    <rPh sb="9" eb="11">
      <t>マイスウ</t>
    </rPh>
    <rPh sb="12" eb="13">
      <t>フク</t>
    </rPh>
    <phoneticPr fontId="2"/>
  </si>
  <si>
    <t>鶴岡南(合)</t>
    <rPh sb="0" eb="2">
      <t>ツルオカ</t>
    </rPh>
    <rPh sb="2" eb="3">
      <t>ミナミ</t>
    </rPh>
    <phoneticPr fontId="2"/>
  </si>
  <si>
    <t>鶴岡北(合)</t>
    <rPh sb="0" eb="2">
      <t>ツルオカ</t>
    </rPh>
    <rPh sb="2" eb="3">
      <t>キタ</t>
    </rPh>
    <phoneticPr fontId="2"/>
  </si>
  <si>
    <t>水沢(合)</t>
    <rPh sb="0" eb="2">
      <t>ミズサワ</t>
    </rPh>
    <phoneticPr fontId="2"/>
  </si>
  <si>
    <t>泉田（合）</t>
    <rPh sb="0" eb="2">
      <t>イズミダ</t>
    </rPh>
    <rPh sb="3" eb="4">
      <t>ゴウ</t>
    </rPh>
    <phoneticPr fontId="2"/>
  </si>
  <si>
    <t>・山新白鷹：長井市の一部地区を含む。</t>
    <rPh sb="1" eb="3">
      <t>ヤマシン</t>
    </rPh>
    <rPh sb="3" eb="5">
      <t>シラタカ</t>
    </rPh>
    <rPh sb="6" eb="9">
      <t>ナガイシ</t>
    </rPh>
    <rPh sb="10" eb="12">
      <t>イチブ</t>
    </rPh>
    <rPh sb="12" eb="14">
      <t>チク</t>
    </rPh>
    <rPh sb="15" eb="16">
      <t>フク</t>
    </rPh>
    <phoneticPr fontId="2"/>
  </si>
  <si>
    <t>砂   越
(平田・松山)</t>
    <rPh sb="0" eb="1">
      <t>スナ</t>
    </rPh>
    <rPh sb="4" eb="5">
      <t>コシ</t>
    </rPh>
    <rPh sb="7" eb="9">
      <t>ヒラタ</t>
    </rPh>
    <rPh sb="10" eb="12">
      <t>マツヤマ</t>
    </rPh>
    <phoneticPr fontId="2"/>
  </si>
  <si>
    <t>読売天童</t>
    <rPh sb="0" eb="2">
      <t>ヨミウリ</t>
    </rPh>
    <rPh sb="2" eb="4">
      <t>テンドウ</t>
    </rPh>
    <phoneticPr fontId="2"/>
  </si>
  <si>
    <t>山・蔵王</t>
    <rPh sb="0" eb="1">
      <t>ヤマ</t>
    </rPh>
    <rPh sb="2" eb="4">
      <t>ザオウ</t>
    </rPh>
    <phoneticPr fontId="2"/>
  </si>
  <si>
    <t>山・長崎</t>
    <rPh sb="0" eb="1">
      <t>ヤマ</t>
    </rPh>
    <rPh sb="2" eb="4">
      <t>ナガサキ</t>
    </rPh>
    <phoneticPr fontId="2"/>
  </si>
  <si>
    <t>山・西山形</t>
    <rPh sb="0" eb="1">
      <t>ヤマ</t>
    </rPh>
    <rPh sb="2" eb="5">
      <t>ニシヤマガタ</t>
    </rPh>
    <phoneticPr fontId="2"/>
  </si>
  <si>
    <t>釜渕(合)</t>
    <rPh sb="0" eb="2">
      <t>カマブチ</t>
    </rPh>
    <phoneticPr fontId="2"/>
  </si>
  <si>
    <t>天童蔵増</t>
    <rPh sb="0" eb="2">
      <t>テンドウ</t>
    </rPh>
    <rPh sb="2" eb="4">
      <t>クラゾウ</t>
    </rPh>
    <phoneticPr fontId="2"/>
  </si>
  <si>
    <t>朝日山辺</t>
    <rPh sb="0" eb="2">
      <t>アサヒ</t>
    </rPh>
    <rPh sb="2" eb="4">
      <t>ヤマベ</t>
    </rPh>
    <phoneticPr fontId="2"/>
  </si>
  <si>
    <t>・山新温海：鼠ヶ関、五十川を含む。</t>
    <rPh sb="3" eb="5">
      <t>アツミ</t>
    </rPh>
    <rPh sb="6" eb="7">
      <t>ネズミ</t>
    </rPh>
    <rPh sb="8" eb="9">
      <t>セキ</t>
    </rPh>
    <rPh sb="10" eb="13">
      <t>イラガワ</t>
    </rPh>
    <rPh sb="14" eb="15">
      <t>フク</t>
    </rPh>
    <phoneticPr fontId="2"/>
  </si>
  <si>
    <t>川西(合)</t>
    <rPh sb="0" eb="2">
      <t>カワニシ</t>
    </rPh>
    <phoneticPr fontId="2"/>
  </si>
  <si>
    <t>山新川西</t>
    <rPh sb="0" eb="1">
      <t>ヤマ</t>
    </rPh>
    <rPh sb="1" eb="2">
      <t>シン</t>
    </rPh>
    <rPh sb="2" eb="4">
      <t>カワニシ</t>
    </rPh>
    <phoneticPr fontId="2"/>
  </si>
  <si>
    <t>今泉(合)</t>
    <rPh sb="0" eb="2">
      <t>イマイズミ</t>
    </rPh>
    <phoneticPr fontId="2"/>
  </si>
  <si>
    <t>山辺 山形大曽根</t>
    <rPh sb="0" eb="2">
      <t>ヤマノベ</t>
    </rPh>
    <rPh sb="3" eb="5">
      <t>ヤマガタ</t>
    </rPh>
    <rPh sb="5" eb="8">
      <t>オオソネ</t>
    </rPh>
    <phoneticPr fontId="2"/>
  </si>
  <si>
    <t>酒田四中前(合)</t>
    <rPh sb="0" eb="2">
      <t>サカタ</t>
    </rPh>
    <rPh sb="2" eb="3">
      <t>ヨン</t>
    </rPh>
    <rPh sb="3" eb="4">
      <t>チュウ</t>
    </rPh>
    <rPh sb="4" eb="5">
      <t>マエ</t>
    </rPh>
    <rPh sb="6" eb="7">
      <t>ゴウ</t>
    </rPh>
    <phoneticPr fontId="2"/>
  </si>
  <si>
    <t>三川(合)</t>
    <rPh sb="3" eb="4">
      <t>ゴウ</t>
    </rPh>
    <phoneticPr fontId="2"/>
  </si>
  <si>
    <t>櫛引(合)</t>
    <rPh sb="0" eb="2">
      <t>クシビキ</t>
    </rPh>
    <phoneticPr fontId="2"/>
  </si>
  <si>
    <t>朝日(合)</t>
    <rPh sb="0" eb="2">
      <t>アサヒ</t>
    </rPh>
    <phoneticPr fontId="2"/>
  </si>
  <si>
    <t>羽黒(合)</t>
    <phoneticPr fontId="2"/>
  </si>
  <si>
    <t>加茂(合)</t>
    <rPh sb="0" eb="2">
      <t>カモ</t>
    </rPh>
    <phoneticPr fontId="2"/>
  </si>
  <si>
    <t>山・新庄</t>
    <rPh sb="0" eb="1">
      <t>ヤマ</t>
    </rPh>
    <rPh sb="2" eb="4">
      <t>シンジョウ</t>
    </rPh>
    <phoneticPr fontId="2"/>
  </si>
  <si>
    <t>山・泉田</t>
    <rPh sb="2" eb="4">
      <t>イズミダ</t>
    </rPh>
    <phoneticPr fontId="2"/>
  </si>
  <si>
    <t>戸沢(合)</t>
    <rPh sb="0" eb="2">
      <t>トザワ</t>
    </rPh>
    <phoneticPr fontId="2"/>
  </si>
  <si>
    <t>山・村山</t>
    <rPh sb="0" eb="1">
      <t>ヤマ</t>
    </rPh>
    <rPh sb="2" eb="4">
      <t>ムラヤマ</t>
    </rPh>
    <phoneticPr fontId="2"/>
  </si>
  <si>
    <t>山・村山西部</t>
    <rPh sb="0" eb="1">
      <t>ヤマ</t>
    </rPh>
    <rPh sb="2" eb="4">
      <t>ムラヤマ</t>
    </rPh>
    <rPh sb="4" eb="6">
      <t>セイブ</t>
    </rPh>
    <phoneticPr fontId="2"/>
  </si>
  <si>
    <t>・山新西山形：上山市山元地区を含む。</t>
    <phoneticPr fontId="2"/>
  </si>
  <si>
    <t>・山新米沢西：川西町大舟地区を含む。</t>
    <rPh sb="1" eb="3">
      <t>ヤマシン</t>
    </rPh>
    <rPh sb="3" eb="5">
      <t>ヨネザワ</t>
    </rPh>
    <rPh sb="5" eb="6">
      <t>ニシ</t>
    </rPh>
    <rPh sb="7" eb="10">
      <t>カワニシマチ</t>
    </rPh>
    <rPh sb="10" eb="14">
      <t>オオフネチク</t>
    </rPh>
    <rPh sb="15" eb="16">
      <t>フク</t>
    </rPh>
    <phoneticPr fontId="2"/>
  </si>
  <si>
    <t>・朝日山形市内：産経の枚数を含む。</t>
    <rPh sb="1" eb="3">
      <t>アサヒ</t>
    </rPh>
    <rPh sb="3" eb="5">
      <t>ヤマガタ</t>
    </rPh>
    <rPh sb="5" eb="7">
      <t>シナイ</t>
    </rPh>
    <rPh sb="8" eb="10">
      <t>サンケイ</t>
    </rPh>
    <rPh sb="11" eb="13">
      <t>マイスウ</t>
    </rPh>
    <rPh sb="14" eb="15">
      <t>フク</t>
    </rPh>
    <phoneticPr fontId="2"/>
  </si>
  <si>
    <t>・読売長崎：山形市中野・船町地区と天童市寺津・藤内新田地区を含む。</t>
    <rPh sb="1" eb="3">
      <t>ヨミウリ</t>
    </rPh>
    <rPh sb="3" eb="5">
      <t>ナガサキ</t>
    </rPh>
    <rPh sb="6" eb="9">
      <t>ヤマガタシ</t>
    </rPh>
    <rPh sb="9" eb="11">
      <t>ナカノ</t>
    </rPh>
    <rPh sb="12" eb="14">
      <t>フナマチ</t>
    </rPh>
    <rPh sb="14" eb="16">
      <t>チク</t>
    </rPh>
    <rPh sb="17" eb="20">
      <t>テンドウシ</t>
    </rPh>
    <rPh sb="20" eb="22">
      <t>テラヅ</t>
    </rPh>
    <rPh sb="23" eb="25">
      <t>トウナイ</t>
    </rPh>
    <rPh sb="25" eb="27">
      <t>シンデン</t>
    </rPh>
    <rPh sb="27" eb="29">
      <t>チク</t>
    </rPh>
    <rPh sb="30" eb="31">
      <t>フク</t>
    </rPh>
    <phoneticPr fontId="2"/>
  </si>
  <si>
    <t>・山新東根中央：河北町山王地区含む。</t>
    <rPh sb="1" eb="2">
      <t>ヤマ</t>
    </rPh>
    <rPh sb="2" eb="3">
      <t>シン</t>
    </rPh>
    <rPh sb="3" eb="4">
      <t>ヒガシ</t>
    </rPh>
    <rPh sb="4" eb="5">
      <t>ネ</t>
    </rPh>
    <rPh sb="5" eb="7">
      <t>チュウオウ</t>
    </rPh>
    <phoneticPr fontId="2"/>
  </si>
  <si>
    <t>・山新左沢：寒河江市柴橋地区を含む。</t>
    <rPh sb="15" eb="16">
      <t>フク</t>
    </rPh>
    <phoneticPr fontId="2"/>
  </si>
  <si>
    <t>・朝日谷地：寒河江市三泉地区を含む。</t>
    <rPh sb="1" eb="3">
      <t>アサヒ</t>
    </rPh>
    <rPh sb="3" eb="5">
      <t>ヤチ</t>
    </rPh>
    <rPh sb="6" eb="9">
      <t>サガエ</t>
    </rPh>
    <rPh sb="9" eb="10">
      <t>シ</t>
    </rPh>
    <rPh sb="10" eb="11">
      <t>ミ</t>
    </rPh>
    <rPh sb="11" eb="12">
      <t>イズミ</t>
    </rPh>
    <rPh sb="12" eb="14">
      <t>チク</t>
    </rPh>
    <rPh sb="15" eb="16">
      <t>フク</t>
    </rPh>
    <phoneticPr fontId="2"/>
  </si>
  <si>
    <t>・朝日天童、東根、寒河江：産経の枚数を含む。</t>
    <rPh sb="1" eb="3">
      <t>アサヒ</t>
    </rPh>
    <rPh sb="3" eb="5">
      <t>テンドウ</t>
    </rPh>
    <phoneticPr fontId="2"/>
  </si>
  <si>
    <t>・山新糠野目：川西町吉島地区を含む。</t>
    <rPh sb="7" eb="10">
      <t>カワニシチョウ</t>
    </rPh>
    <rPh sb="15" eb="16">
      <t>フク</t>
    </rPh>
    <phoneticPr fontId="2"/>
  </si>
  <si>
    <t>・朝日米沢東、米沢西：産経の枚数を含む。</t>
    <rPh sb="1" eb="3">
      <t>アサヒ</t>
    </rPh>
    <rPh sb="3" eb="5">
      <t>ヨネザワ</t>
    </rPh>
    <rPh sb="5" eb="6">
      <t>ヒガシ</t>
    </rPh>
    <rPh sb="7" eb="9">
      <t>ヨネザワ</t>
    </rPh>
    <rPh sb="9" eb="10">
      <t>ニシ</t>
    </rPh>
    <rPh sb="11" eb="13">
      <t>サンケイ</t>
    </rPh>
    <rPh sb="14" eb="16">
      <t>マイスウ</t>
    </rPh>
    <rPh sb="17" eb="18">
      <t>フク</t>
    </rPh>
    <phoneticPr fontId="2"/>
  </si>
  <si>
    <t>・朝日糠野目、小松、高畠：産経の枚数を含む。</t>
    <rPh sb="1" eb="3">
      <t>アサヒ</t>
    </rPh>
    <rPh sb="3" eb="4">
      <t>ヌカ</t>
    </rPh>
    <rPh sb="4" eb="5">
      <t>ノ</t>
    </rPh>
    <rPh sb="5" eb="6">
      <t>メ</t>
    </rPh>
    <rPh sb="7" eb="9">
      <t>コマツ</t>
    </rPh>
    <rPh sb="10" eb="12">
      <t>タカハタ</t>
    </rPh>
    <phoneticPr fontId="2"/>
  </si>
  <si>
    <t>・朝日長井：産経の枚数を含む。</t>
    <rPh sb="1" eb="3">
      <t>アサヒ</t>
    </rPh>
    <rPh sb="3" eb="5">
      <t>ナガイ</t>
    </rPh>
    <phoneticPr fontId="2"/>
  </si>
  <si>
    <t>・朝日白鷹、小国：産経の枚数を含む。</t>
    <rPh sb="1" eb="3">
      <t>アサヒ</t>
    </rPh>
    <rPh sb="3" eb="5">
      <t>シラタカ</t>
    </rPh>
    <rPh sb="6" eb="8">
      <t>ショウコク</t>
    </rPh>
    <phoneticPr fontId="2"/>
  </si>
  <si>
    <t>・朝日白鷹：長井市の一部地区を含む。</t>
    <rPh sb="1" eb="3">
      <t>アサヒ</t>
    </rPh>
    <rPh sb="3" eb="5">
      <t>シラタカ</t>
    </rPh>
    <rPh sb="6" eb="9">
      <t>ナガイシ</t>
    </rPh>
    <rPh sb="10" eb="12">
      <t>イチブ</t>
    </rPh>
    <rPh sb="12" eb="14">
      <t>チク</t>
    </rPh>
    <phoneticPr fontId="2"/>
  </si>
  <si>
    <t>・朝日長井：西大塚、飯豊町を含む。</t>
    <rPh sb="1" eb="3">
      <t>アサヒ</t>
    </rPh>
    <rPh sb="3" eb="5">
      <t>ナガイ</t>
    </rPh>
    <rPh sb="6" eb="9">
      <t>ニシオオツカ</t>
    </rPh>
    <rPh sb="10" eb="13">
      <t>イイデマチ</t>
    </rPh>
    <phoneticPr fontId="2"/>
  </si>
  <si>
    <t>・山新酒田：日経、産経の枚数含む。</t>
    <rPh sb="1" eb="2">
      <t>ヤマ</t>
    </rPh>
    <rPh sb="2" eb="3">
      <t>シン</t>
    </rPh>
    <rPh sb="3" eb="5">
      <t>サカタ</t>
    </rPh>
    <rPh sb="6" eb="8">
      <t>ニッケイ</t>
    </rPh>
    <rPh sb="9" eb="11">
      <t>サンケイ</t>
    </rPh>
    <rPh sb="12" eb="14">
      <t>マイスウ</t>
    </rPh>
    <rPh sb="14" eb="15">
      <t>フク</t>
    </rPh>
    <phoneticPr fontId="2"/>
  </si>
  <si>
    <t>・山新鶴岡北、南、東、西：産経の枚数を含む。</t>
    <rPh sb="5" eb="6">
      <t>キタ</t>
    </rPh>
    <rPh sb="9" eb="10">
      <t>ヒガシ</t>
    </rPh>
    <rPh sb="11" eb="12">
      <t>ニシ</t>
    </rPh>
    <rPh sb="13" eb="15">
      <t>サンケイ</t>
    </rPh>
    <rPh sb="16" eb="18">
      <t>マイスウ</t>
    </rPh>
    <rPh sb="19" eb="20">
      <t>フク</t>
    </rPh>
    <phoneticPr fontId="2"/>
  </si>
  <si>
    <t>・山新水沢：産経の枚数を含む。</t>
    <rPh sb="3" eb="5">
      <t>ミズサワ</t>
    </rPh>
    <rPh sb="6" eb="8">
      <t>サンケイ</t>
    </rPh>
    <rPh sb="9" eb="11">
      <t>マイスウ</t>
    </rPh>
    <rPh sb="12" eb="13">
      <t>フク</t>
    </rPh>
    <phoneticPr fontId="2"/>
  </si>
  <si>
    <t>・山新狩川：庄内町南野・清川を含む。</t>
    <rPh sb="3" eb="4">
      <t>カリ</t>
    </rPh>
    <rPh sb="4" eb="5">
      <t>カワ</t>
    </rPh>
    <rPh sb="6" eb="8">
      <t>ショウナイ</t>
    </rPh>
    <rPh sb="8" eb="9">
      <t>マチ</t>
    </rPh>
    <rPh sb="9" eb="11">
      <t>ミナミノ</t>
    </rPh>
    <rPh sb="12" eb="14">
      <t>キヨカワ</t>
    </rPh>
    <rPh sb="15" eb="16">
      <t>フク</t>
    </rPh>
    <phoneticPr fontId="2"/>
  </si>
  <si>
    <t>・朝日余目：産経の枚数を含む。</t>
    <rPh sb="1" eb="3">
      <t>アサヒ</t>
    </rPh>
    <rPh sb="3" eb="5">
      <t>アマルメ</t>
    </rPh>
    <rPh sb="6" eb="8">
      <t>サンケイ</t>
    </rPh>
    <rPh sb="9" eb="11">
      <t>マイスウ</t>
    </rPh>
    <rPh sb="12" eb="13">
      <t>フク</t>
    </rPh>
    <phoneticPr fontId="2"/>
  </si>
  <si>
    <t>令和7年12月1日現在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</si>
  <si>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(令和 7年 12月 1日現在)</t>
    <rPh sb="1" eb="2">
      <t>レイ</t>
    </rPh>
    <rPh sb="2" eb="3">
      <t>ワ</t>
    </rPh>
    <rPh sb="5" eb="6">
      <t>ネン</t>
    </rPh>
    <rPh sb="9" eb="10">
      <t>ガツ</t>
    </rPh>
    <rPh sb="12" eb="13">
      <t>ニチ</t>
    </rPh>
    <rPh sb="13" eb="15">
      <t>ゲンザイ</t>
    </rPh>
    <phoneticPr fontId="2"/>
  </si>
  <si>
    <t>・毎日山辺：山形市大曽根地区を含む。</t>
    <rPh sb="3" eb="5">
      <t>ヤマノベ</t>
    </rPh>
    <rPh sb="6" eb="9">
      <t>ヤマガタシ</t>
    </rPh>
    <rPh sb="9" eb="12">
      <t>オオソネ</t>
    </rPh>
    <rPh sb="12" eb="14">
      <t>チク</t>
    </rPh>
    <rPh sb="15" eb="16">
      <t>フク</t>
    </rPh>
    <phoneticPr fontId="2"/>
  </si>
  <si>
    <t>・山新今泉：飯豊町添川地区を含む。</t>
    <phoneticPr fontId="2"/>
  </si>
  <si>
    <t>・読売長井：飯豊町を含む。</t>
    <rPh sb="1" eb="3">
      <t>ヨミウリ</t>
    </rPh>
    <rPh sb="3" eb="5">
      <t>ナガイ</t>
    </rPh>
    <rPh sb="6" eb="9">
      <t>イイデマチ</t>
    </rPh>
    <phoneticPr fontId="2"/>
  </si>
  <si>
    <t>（令和 7年10月 1日現在）</t>
    <rPh sb="1" eb="3">
      <t>レイワ</t>
    </rPh>
    <rPh sb="5" eb="6">
      <t>ネン</t>
    </rPh>
    <rPh sb="8" eb="9">
      <t>２ガツ</t>
    </rPh>
    <rPh sb="11" eb="12">
      <t>ニチ</t>
    </rPh>
    <rPh sb="12" eb="14">
      <t>ゲンザイ</t>
    </rPh>
    <phoneticPr fontId="2"/>
  </si>
  <si>
    <t>藤島(合)</t>
    <rPh sb="0" eb="2">
      <t>フジシマ</t>
    </rPh>
    <phoneticPr fontId="2"/>
  </si>
  <si>
    <t>山形中央(合)</t>
    <phoneticPr fontId="2"/>
  </si>
  <si>
    <t>山形南部(合)</t>
    <phoneticPr fontId="2"/>
  </si>
  <si>
    <t>山形北部(合)</t>
    <phoneticPr fontId="2"/>
  </si>
  <si>
    <t>山形西部(合)</t>
    <phoneticPr fontId="2"/>
  </si>
  <si>
    <t>山形嶋(合)</t>
    <rPh sb="0" eb="1">
      <t>ヤマ</t>
    </rPh>
    <rPh sb="1" eb="2">
      <t>ガタ</t>
    </rPh>
    <rPh sb="2" eb="3">
      <t>シマ</t>
    </rPh>
    <phoneticPr fontId="2"/>
  </si>
  <si>
    <t>蔵王(合)</t>
    <phoneticPr fontId="2"/>
  </si>
  <si>
    <t>大野目(合)</t>
    <phoneticPr fontId="2"/>
  </si>
  <si>
    <t>元木(合)</t>
    <phoneticPr fontId="2"/>
  </si>
  <si>
    <t>芸工大前(合)</t>
    <phoneticPr fontId="2"/>
  </si>
  <si>
    <t>西山形(合)</t>
    <phoneticPr fontId="2"/>
  </si>
  <si>
    <t>北山形(合)</t>
    <rPh sb="0" eb="3">
      <t>キタヤマガタ</t>
    </rPh>
    <phoneticPr fontId="2"/>
  </si>
  <si>
    <t>天童北部(合)</t>
    <rPh sb="0" eb="2">
      <t>テンドウ</t>
    </rPh>
    <rPh sb="2" eb="4">
      <t>ホクブ</t>
    </rPh>
    <phoneticPr fontId="2"/>
  </si>
  <si>
    <t>天童南(合)</t>
    <rPh sb="0" eb="2">
      <t>テンドウ</t>
    </rPh>
    <rPh sb="2" eb="3">
      <t>ミナミ</t>
    </rPh>
    <phoneticPr fontId="2"/>
  </si>
  <si>
    <t>・朝日南部、山新蔵王：上山市金瓶地区を含む。</t>
    <rPh sb="1" eb="3">
      <t>アサヒ</t>
    </rPh>
    <rPh sb="3" eb="5">
      <t>ナンブ</t>
    </rPh>
    <rPh sb="6" eb="10">
      <t>ヤマシンザオウ</t>
    </rPh>
    <rPh sb="11" eb="14">
      <t>ウエヤマシ</t>
    </rPh>
    <rPh sb="14" eb="15">
      <t>キン</t>
    </rPh>
    <rPh sb="15" eb="16">
      <t>カメ</t>
    </rPh>
    <rPh sb="16" eb="18">
      <t>チク</t>
    </rPh>
    <rPh sb="19" eb="20">
      <t>フク</t>
    </rPh>
    <phoneticPr fontId="2"/>
  </si>
  <si>
    <t>・毎日山形市内：廃店。山新山形市内へ統合。</t>
    <rPh sb="1" eb="3">
      <t>マイニチ</t>
    </rPh>
    <rPh sb="3" eb="7">
      <t>ヤマガタシナイ</t>
    </rPh>
    <rPh sb="8" eb="10">
      <t>ハイテン</t>
    </rPh>
    <rPh sb="11" eb="13">
      <t>ヤマシン</t>
    </rPh>
    <rPh sb="13" eb="17">
      <t>ヤマガタシナイ</t>
    </rPh>
    <rPh sb="18" eb="20">
      <t>トウゴウ</t>
    </rPh>
    <phoneticPr fontId="2"/>
  </si>
  <si>
    <t>・毎日山・天童北、山・天童南：廃店。山新天童北部、天童南へ統合。</t>
    <rPh sb="1" eb="3">
      <t>マイニチ</t>
    </rPh>
    <rPh sb="3" eb="4">
      <t>ヤマ</t>
    </rPh>
    <rPh sb="5" eb="7">
      <t>テンドウ</t>
    </rPh>
    <rPh sb="7" eb="8">
      <t>キタ</t>
    </rPh>
    <rPh sb="9" eb="10">
      <t>ヤマ</t>
    </rPh>
    <rPh sb="11" eb="13">
      <t>テンドウ</t>
    </rPh>
    <rPh sb="13" eb="14">
      <t>ミナミ</t>
    </rPh>
    <rPh sb="15" eb="17">
      <t>ハイテン</t>
    </rPh>
    <rPh sb="18" eb="20">
      <t>ヤマシン</t>
    </rPh>
    <rPh sb="20" eb="22">
      <t>テンドウ</t>
    </rPh>
    <rPh sb="22" eb="24">
      <t>ホクブ</t>
    </rPh>
    <rPh sb="25" eb="27">
      <t>テンドウ</t>
    </rPh>
    <rPh sb="27" eb="28">
      <t>ミナミ</t>
    </rPh>
    <rPh sb="29" eb="31">
      <t>トウゴウ</t>
    </rPh>
    <phoneticPr fontId="2"/>
  </si>
  <si>
    <t>・毎日藤島：廃店。山新藤島へ統合。</t>
    <rPh sb="3" eb="5">
      <t>フジシマ</t>
    </rPh>
    <rPh sb="11" eb="13">
      <t>フジシマ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</si>
</sst>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&quot;月&quot;d&quot;日&quot;\(aaa\)"/>
    <numFmt numFmtId="177" formatCode="[$-411]ggge&quot;年&quot;m&quot;月&quot;d&quot;日&quot;\(aaa\)"/>
    <numFmt numFmtId="178" formatCode="[$-411]ggge&quot;年&quot;m&quot;月改定&quot;"/>
    <numFmt numFmtId="179" formatCode="###,###&quot;枚&quot;"/>
    <numFmt numFmtId="180" formatCode="&quot;〒&quot;###\-####"/>
    <numFmt numFmtId="181" formatCode="0_ "/>
    <numFmt numFmtId="182" formatCode="yyyy&quot;年&quot;m&quot;月&quot;d&quot;日&quot;\(aaa\)"/>
    <numFmt numFmtId="183" formatCode="#,##0;[Red]&quot;△ &quot;#,##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Lr SVbN"/>
      <family val="2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0"/>
      <name val="ＭＳ Ｐゴシック"/>
      <family val="3"/>
      <charset val="128"/>
    </font>
    <font>
      <sz val="13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</cellStyleXfs>
  <cellXfs count="626">
    <xf numFmtId="0" fontId="0" fillId="0" borderId="0" xfId="0"/>
    <xf numFmtId="38" fontId="6" fillId="0" borderId="0" xfId="1" applyFont="1" applyBorder="1" applyAlignment="1" applyProtection="1"/>
    <xf numFmtId="38" fontId="4" fillId="0" borderId="0" xfId="1" applyFont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1" applyFont="1" applyBorder="1" applyAlignment="1" applyProtection="1">
      <alignment vertical="center"/>
    </xf>
    <xf numFmtId="38" fontId="11" fillId="0" borderId="0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38" fontId="12" fillId="0" borderId="0" xfId="1" applyFont="1" applyFill="1" applyBorder="1" applyAlignment="1" applyProtection="1">
      <alignment vertical="center"/>
    </xf>
    <xf numFmtId="38" fontId="12" fillId="0" borderId="0" xfId="1" applyFont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25" fillId="0" borderId="0" xfId="1" applyFont="1" applyFill="1" applyBorder="1" applyAlignment="1" applyProtection="1">
      <alignment vertical="center" shrinkToFit="1"/>
    </xf>
    <xf numFmtId="38" fontId="39" fillId="0" borderId="19" xfId="1" applyFont="1" applyBorder="1" applyAlignment="1" applyProtection="1">
      <alignment vertical="center" shrinkToFit="1"/>
      <protection locked="0"/>
    </xf>
    <xf numFmtId="38" fontId="32" fillId="0" borderId="21" xfId="1" applyFont="1" applyBorder="1" applyAlignment="1" applyProtection="1">
      <alignment vertical="center" shrinkToFit="1"/>
    </xf>
    <xf numFmtId="38" fontId="4" fillId="0" borderId="22" xfId="1" applyFont="1" applyFill="1" applyBorder="1" applyAlignment="1" applyProtection="1">
      <alignment vertical="center"/>
    </xf>
    <xf numFmtId="38" fontId="32" fillId="0" borderId="25" xfId="1" applyFont="1" applyBorder="1" applyAlignment="1" applyProtection="1">
      <alignment vertical="center" shrinkToFit="1"/>
    </xf>
    <xf numFmtId="38" fontId="4" fillId="0" borderId="26" xfId="1" applyFont="1" applyFill="1" applyBorder="1" applyAlignment="1" applyProtection="1">
      <alignment vertical="center"/>
    </xf>
    <xf numFmtId="38" fontId="39" fillId="0" borderId="27" xfId="1" applyFont="1" applyBorder="1" applyAlignment="1" applyProtection="1">
      <alignment vertical="center" shrinkToFit="1"/>
    </xf>
    <xf numFmtId="38" fontId="32" fillId="0" borderId="29" xfId="1" applyFont="1" applyBorder="1" applyAlignment="1" applyProtection="1">
      <alignment vertical="center" shrinkToFit="1"/>
    </xf>
    <xf numFmtId="38" fontId="32" fillId="0" borderId="31" xfId="1" applyFont="1" applyBorder="1" applyAlignment="1" applyProtection="1">
      <alignment vertical="center" shrinkToFit="1"/>
    </xf>
    <xf numFmtId="38" fontId="4" fillId="0" borderId="32" xfId="1" applyFont="1" applyFill="1" applyBorder="1" applyAlignment="1" applyProtection="1">
      <alignment vertical="center"/>
    </xf>
    <xf numFmtId="38" fontId="39" fillId="0" borderId="33" xfId="1" applyFont="1" applyBorder="1" applyAlignment="1" applyProtection="1">
      <alignment vertical="center" shrinkToFit="1"/>
    </xf>
    <xf numFmtId="38" fontId="11" fillId="0" borderId="15" xfId="1" applyFont="1" applyFill="1" applyBorder="1" applyAlignment="1" applyProtection="1">
      <alignment vertical="center"/>
    </xf>
    <xf numFmtId="38" fontId="39" fillId="0" borderId="35" xfId="1" applyFont="1" applyFill="1" applyBorder="1" applyAlignment="1" applyProtection="1">
      <alignment vertical="center" shrinkToFit="1"/>
    </xf>
    <xf numFmtId="38" fontId="32" fillId="0" borderId="21" xfId="1" applyFont="1" applyFill="1" applyBorder="1" applyAlignment="1" applyProtection="1">
      <alignment vertical="center" shrinkToFit="1"/>
    </xf>
    <xf numFmtId="38" fontId="32" fillId="0" borderId="31" xfId="1" applyFont="1" applyFill="1" applyBorder="1" applyAlignment="1" applyProtection="1">
      <alignment vertical="center" shrinkToFit="1"/>
    </xf>
    <xf numFmtId="38" fontId="32" fillId="0" borderId="37" xfId="1" applyFont="1" applyFill="1" applyBorder="1" applyAlignment="1" applyProtection="1">
      <alignment vertical="center" shrinkToFit="1"/>
    </xf>
    <xf numFmtId="38" fontId="32" fillId="0" borderId="25" xfId="1" applyFont="1" applyFill="1" applyBorder="1" applyAlignment="1" applyProtection="1">
      <alignment vertical="center" shrinkToFit="1"/>
    </xf>
    <xf numFmtId="38" fontId="39" fillId="0" borderId="27" xfId="1" applyFont="1" applyFill="1" applyBorder="1" applyAlignment="1" applyProtection="1">
      <alignment vertical="center" shrinkToFit="1"/>
    </xf>
    <xf numFmtId="38" fontId="39" fillId="0" borderId="33" xfId="1" applyFont="1" applyFill="1" applyBorder="1" applyAlignment="1" applyProtection="1">
      <alignment vertical="center" shrinkToFit="1"/>
    </xf>
    <xf numFmtId="38" fontId="32" fillId="0" borderId="37" xfId="1" applyFont="1" applyBorder="1" applyAlignment="1" applyProtection="1">
      <alignment vertical="center" shrinkToFit="1"/>
    </xf>
    <xf numFmtId="38" fontId="32" fillId="0" borderId="41" xfId="1" applyFont="1" applyBorder="1" applyAlignment="1" applyProtection="1">
      <alignment vertical="center" shrinkToFit="1"/>
    </xf>
    <xf numFmtId="38" fontId="4" fillId="0" borderId="22" xfId="1" applyFont="1" applyBorder="1" applyAlignment="1" applyProtection="1">
      <alignment vertical="center"/>
      <protection locked="0"/>
    </xf>
    <xf numFmtId="38" fontId="39" fillId="0" borderId="19" xfId="1" applyFont="1" applyBorder="1" applyAlignment="1" applyProtection="1">
      <alignment vertical="center"/>
      <protection locked="0"/>
    </xf>
    <xf numFmtId="38" fontId="4" fillId="0" borderId="26" xfId="1" applyFont="1" applyBorder="1" applyAlignment="1" applyProtection="1">
      <alignment vertical="center"/>
    </xf>
    <xf numFmtId="38" fontId="4" fillId="0" borderId="32" xfId="1" applyFont="1" applyBorder="1" applyAlignment="1" applyProtection="1">
      <alignment vertical="center"/>
    </xf>
    <xf numFmtId="38" fontId="39" fillId="0" borderId="35" xfId="1" applyFont="1" applyBorder="1" applyAlignment="1" applyProtection="1">
      <alignment vertical="center" shrinkToFit="1"/>
    </xf>
    <xf numFmtId="38" fontId="4" fillId="0" borderId="15" xfId="1" applyFont="1" applyBorder="1" applyAlignment="1" applyProtection="1">
      <alignment vertical="center"/>
    </xf>
    <xf numFmtId="38" fontId="39" fillId="0" borderId="35" xfId="1" applyFont="1" applyBorder="1" applyAlignment="1" applyProtection="1">
      <alignment vertical="center"/>
    </xf>
    <xf numFmtId="38" fontId="39" fillId="0" borderId="33" xfId="1" applyFont="1" applyFill="1" applyBorder="1" applyAlignment="1" applyProtection="1">
      <alignment vertical="center"/>
    </xf>
    <xf numFmtId="38" fontId="4" fillId="0" borderId="15" xfId="1" applyFont="1" applyFill="1" applyBorder="1" applyAlignment="1" applyProtection="1">
      <alignment vertical="center"/>
    </xf>
    <xf numFmtId="38" fontId="32" fillId="0" borderId="42" xfId="1" applyFont="1" applyFill="1" applyBorder="1" applyAlignment="1" applyProtection="1">
      <alignment vertical="center" shrinkToFit="1"/>
    </xf>
    <xf numFmtId="38" fontId="32" fillId="0" borderId="52" xfId="1" applyFont="1" applyBorder="1" applyAlignment="1" applyProtection="1">
      <alignment vertical="center" shrinkToFit="1"/>
    </xf>
    <xf numFmtId="38" fontId="39" fillId="0" borderId="19" xfId="1" applyFont="1" applyBorder="1" applyAlignment="1" applyProtection="1">
      <alignment vertical="center" shrinkToFit="1"/>
    </xf>
    <xf numFmtId="38" fontId="39" fillId="0" borderId="33" xfId="1" applyFont="1" applyBorder="1" applyAlignment="1" applyProtection="1">
      <alignment vertical="center"/>
    </xf>
    <xf numFmtId="38" fontId="32" fillId="0" borderId="42" xfId="1" applyFont="1" applyBorder="1" applyAlignment="1" applyProtection="1">
      <alignment vertical="center" shrinkToFit="1"/>
    </xf>
    <xf numFmtId="38" fontId="39" fillId="0" borderId="27" xfId="1" applyFont="1" applyBorder="1" applyAlignment="1" applyProtection="1">
      <alignment vertical="center"/>
    </xf>
    <xf numFmtId="179" fontId="13" fillId="0" borderId="0" xfId="1" applyNumberFormat="1" applyFont="1" applyBorder="1" applyAlignment="1" applyProtection="1">
      <alignment horizontal="right" vertical="center"/>
    </xf>
    <xf numFmtId="38" fontId="39" fillId="0" borderId="19" xfId="1" applyFont="1" applyBorder="1" applyAlignment="1" applyProtection="1">
      <alignment horizontal="right" vertical="center" shrinkToFit="1"/>
    </xf>
    <xf numFmtId="38" fontId="39" fillId="0" borderId="27" xfId="1" applyFont="1" applyBorder="1" applyAlignment="1" applyProtection="1">
      <alignment horizontal="right" vertical="center" shrinkToFit="1"/>
    </xf>
    <xf numFmtId="38" fontId="39" fillId="0" borderId="63" xfId="1" applyFont="1" applyBorder="1" applyAlignment="1" applyProtection="1">
      <alignment horizontal="right" vertical="center" shrinkToFit="1"/>
    </xf>
    <xf numFmtId="38" fontId="11" fillId="0" borderId="15" xfId="1" applyFont="1" applyBorder="1" applyAlignment="1" applyProtection="1">
      <alignment vertical="center"/>
    </xf>
    <xf numFmtId="38" fontId="39" fillId="0" borderId="33" xfId="1" applyFont="1" applyBorder="1" applyAlignment="1" applyProtection="1">
      <alignment horizontal="right" vertical="center" shrinkToFit="1"/>
    </xf>
    <xf numFmtId="38" fontId="32" fillId="0" borderId="37" xfId="1" applyFont="1" applyBorder="1" applyAlignment="1" applyProtection="1">
      <alignment horizontal="right" vertical="center" shrinkToFit="1"/>
    </xf>
    <xf numFmtId="38" fontId="32" fillId="0" borderId="21" xfId="1" applyFont="1" applyBorder="1" applyAlignment="1" applyProtection="1">
      <alignment vertical="center"/>
    </xf>
    <xf numFmtId="38" fontId="32" fillId="0" borderId="25" xfId="1" applyFont="1" applyBorder="1" applyAlignment="1" applyProtection="1">
      <alignment vertical="center"/>
    </xf>
    <xf numFmtId="38" fontId="32" fillId="0" borderId="29" xfId="1" applyFont="1" applyBorder="1" applyAlignment="1" applyProtection="1">
      <alignment vertical="center"/>
    </xf>
    <xf numFmtId="38" fontId="39" fillId="0" borderId="62" xfId="1" applyFont="1" applyBorder="1" applyAlignment="1" applyProtection="1">
      <alignment horizontal="right" vertical="center" shrinkToFit="1"/>
    </xf>
    <xf numFmtId="38" fontId="32" fillId="0" borderId="69" xfId="1" applyFont="1" applyBorder="1" applyAlignment="1" applyProtection="1">
      <alignment vertical="center"/>
    </xf>
    <xf numFmtId="38" fontId="32" fillId="0" borderId="31" xfId="1" applyFont="1" applyBorder="1" applyAlignment="1" applyProtection="1">
      <alignment vertical="center"/>
    </xf>
    <xf numFmtId="38" fontId="15" fillId="0" borderId="15" xfId="1" applyFont="1" applyBorder="1" applyAlignment="1" applyProtection="1">
      <alignment vertical="center"/>
    </xf>
    <xf numFmtId="38" fontId="8" fillId="0" borderId="0" xfId="1" applyFont="1" applyBorder="1" applyAlignment="1" applyProtection="1">
      <alignment vertical="center"/>
    </xf>
    <xf numFmtId="38" fontId="4" fillId="0" borderId="0" xfId="1" applyFont="1" applyBorder="1" applyAlignment="1" applyProtection="1">
      <alignment horizontal="distributed" vertical="center"/>
    </xf>
    <xf numFmtId="38" fontId="4" fillId="0" borderId="26" xfId="1" applyFont="1" applyBorder="1" applyAlignment="1" applyProtection="1">
      <alignment vertical="center"/>
      <protection locked="0"/>
    </xf>
    <xf numFmtId="38" fontId="4" fillId="0" borderId="32" xfId="1" applyFont="1" applyBorder="1" applyAlignment="1" applyProtection="1">
      <alignment vertical="center"/>
      <protection locked="0"/>
    </xf>
    <xf numFmtId="38" fontId="4" fillId="0" borderId="22" xfId="1" applyFont="1" applyFill="1" applyBorder="1" applyAlignment="1" applyProtection="1">
      <alignment vertical="center"/>
      <protection locked="0"/>
    </xf>
    <xf numFmtId="38" fontId="4" fillId="0" borderId="26" xfId="1" applyFont="1" applyFill="1" applyBorder="1" applyAlignment="1" applyProtection="1">
      <alignment vertical="center"/>
      <protection locked="0"/>
    </xf>
    <xf numFmtId="38" fontId="4" fillId="0" borderId="32" xfId="1" applyFont="1" applyFill="1" applyBorder="1" applyAlignment="1" applyProtection="1">
      <alignment vertical="center"/>
      <protection locked="0"/>
    </xf>
    <xf numFmtId="38" fontId="39" fillId="0" borderId="70" xfId="1" applyFont="1" applyBorder="1" applyAlignment="1" applyProtection="1">
      <alignment vertical="center" shrinkToFit="1"/>
      <protection locked="0"/>
    </xf>
    <xf numFmtId="38" fontId="39" fillId="0" borderId="27" xfId="1" applyFont="1" applyBorder="1" applyAlignment="1" applyProtection="1">
      <alignment vertical="center" shrinkToFit="1"/>
      <protection locked="0"/>
    </xf>
    <xf numFmtId="0" fontId="39" fillId="0" borderId="27" xfId="0" applyFont="1" applyBorder="1" applyAlignment="1" applyProtection="1">
      <alignment horizontal="right" vertical="center" shrinkToFit="1"/>
      <protection locked="0"/>
    </xf>
    <xf numFmtId="0" fontId="39" fillId="0" borderId="27" xfId="0" applyFont="1" applyBorder="1" applyAlignment="1" applyProtection="1">
      <alignment vertical="center" shrinkToFit="1"/>
      <protection locked="0"/>
    </xf>
    <xf numFmtId="38" fontId="39" fillId="0" borderId="19" xfId="1" applyFont="1" applyBorder="1" applyAlignment="1" applyProtection="1">
      <alignment horizontal="right" vertical="center" shrinkToFit="1"/>
      <protection locked="0"/>
    </xf>
    <xf numFmtId="38" fontId="39" fillId="0" borderId="27" xfId="1" applyFont="1" applyBorder="1" applyAlignment="1" applyProtection="1">
      <alignment horizontal="right" vertical="center" shrinkToFit="1"/>
      <protection locked="0"/>
    </xf>
    <xf numFmtId="38" fontId="4" fillId="0" borderId="74" xfId="1" applyFont="1" applyFill="1" applyBorder="1" applyAlignment="1" applyProtection="1">
      <alignment vertical="center"/>
    </xf>
    <xf numFmtId="38" fontId="41" fillId="0" borderId="27" xfId="1" applyFont="1" applyBorder="1" applyAlignment="1" applyProtection="1">
      <alignment vertical="center" shrinkToFit="1"/>
    </xf>
    <xf numFmtId="38" fontId="41" fillId="0" borderId="33" xfId="1" applyFont="1" applyBorder="1" applyAlignment="1" applyProtection="1">
      <alignment vertical="center" shrinkToFit="1"/>
    </xf>
    <xf numFmtId="38" fontId="41" fillId="0" borderId="27" xfId="1" applyFont="1" applyFill="1" applyBorder="1" applyAlignment="1" applyProtection="1">
      <alignment vertical="center" shrinkToFit="1"/>
    </xf>
    <xf numFmtId="38" fontId="41" fillId="0" borderId="33" xfId="1" applyFont="1" applyFill="1" applyBorder="1" applyAlignment="1" applyProtection="1">
      <alignment vertical="center" shrinkToFit="1"/>
    </xf>
    <xf numFmtId="38" fontId="41" fillId="0" borderId="19" xfId="1" applyFont="1" applyBorder="1" applyAlignment="1" applyProtection="1">
      <alignment vertical="center" shrinkToFit="1"/>
    </xf>
    <xf numFmtId="38" fontId="41" fillId="0" borderId="62" xfId="1" applyFont="1" applyBorder="1" applyAlignment="1" applyProtection="1">
      <alignment vertical="center" shrinkToFit="1"/>
    </xf>
    <xf numFmtId="38" fontId="41" fillId="0" borderId="75" xfId="1" applyFont="1" applyBorder="1" applyAlignment="1" applyProtection="1">
      <alignment vertical="center" shrinkToFit="1"/>
    </xf>
    <xf numFmtId="38" fontId="41" fillId="0" borderId="76" xfId="1" applyFont="1" applyBorder="1" applyAlignment="1" applyProtection="1">
      <alignment vertical="center" shrinkToFit="1"/>
    </xf>
    <xf numFmtId="38" fontId="41" fillId="0" borderId="77" xfId="1" applyFont="1" applyFill="1" applyBorder="1" applyAlignment="1" applyProtection="1">
      <alignment vertical="center" shrinkToFit="1"/>
    </xf>
    <xf numFmtId="38" fontId="41" fillId="0" borderId="77" xfId="1" applyFont="1" applyBorder="1" applyAlignment="1" applyProtection="1">
      <alignment vertical="center" shrinkToFit="1"/>
    </xf>
    <xf numFmtId="38" fontId="41" fillId="0" borderId="78" xfId="1" applyFont="1" applyBorder="1" applyAlignment="1" applyProtection="1">
      <alignment vertical="center" shrinkToFit="1"/>
    </xf>
    <xf numFmtId="38" fontId="4" fillId="0" borderId="22" xfId="1" applyFont="1" applyBorder="1" applyAlignment="1" applyProtection="1">
      <alignment vertical="center"/>
    </xf>
    <xf numFmtId="38" fontId="32" fillId="0" borderId="25" xfId="2" applyFont="1" applyBorder="1" applyAlignment="1" applyProtection="1">
      <alignment vertical="center" shrinkToFit="1"/>
    </xf>
    <xf numFmtId="38" fontId="32" fillId="0" borderId="21" xfId="2" applyFont="1" applyBorder="1" applyAlignment="1" applyProtection="1">
      <alignment vertical="center" shrinkToFit="1"/>
    </xf>
    <xf numFmtId="38" fontId="32" fillId="0" borderId="29" xfId="2" applyFont="1" applyBorder="1" applyAlignment="1" applyProtection="1">
      <alignment vertical="center" shrinkToFit="1"/>
    </xf>
    <xf numFmtId="38" fontId="6" fillId="0" borderId="0" xfId="2" applyFont="1" applyBorder="1" applyAlignment="1" applyProtection="1">
      <alignment vertical="center"/>
    </xf>
    <xf numFmtId="38" fontId="39" fillId="0" borderId="19" xfId="1" applyFont="1" applyBorder="1" applyAlignment="1" applyProtection="1">
      <alignment vertical="center"/>
    </xf>
    <xf numFmtId="38" fontId="32" fillId="0" borderId="82" xfId="1" applyFont="1" applyBorder="1" applyAlignment="1" applyProtection="1">
      <alignment vertical="center" shrinkToFit="1"/>
    </xf>
    <xf numFmtId="38" fontId="4" fillId="0" borderId="22" xfId="1" applyFont="1" applyBorder="1" applyAlignment="1" applyProtection="1">
      <alignment vertical="center" shrinkToFit="1"/>
      <protection locked="0"/>
    </xf>
    <xf numFmtId="38" fontId="4" fillId="0" borderId="26" xfId="1" applyFont="1" applyBorder="1" applyAlignment="1" applyProtection="1">
      <alignment vertical="center" shrinkToFit="1"/>
      <protection locked="0"/>
    </xf>
    <xf numFmtId="38" fontId="4" fillId="0" borderId="26" xfId="1" applyFont="1" applyBorder="1" applyAlignment="1" applyProtection="1">
      <alignment vertical="center" shrinkToFit="1"/>
    </xf>
    <xf numFmtId="38" fontId="32" fillId="0" borderId="85" xfId="1" applyFont="1" applyBorder="1" applyAlignment="1" applyProtection="1">
      <alignment vertical="center"/>
    </xf>
    <xf numFmtId="38" fontId="6" fillId="0" borderId="86" xfId="1" applyFont="1" applyBorder="1" applyAlignment="1" applyProtection="1">
      <alignment vertical="center"/>
    </xf>
    <xf numFmtId="38" fontId="4" fillId="0" borderId="87" xfId="1" applyFont="1" applyBorder="1" applyAlignment="1" applyProtection="1">
      <alignment vertical="center" shrinkToFit="1"/>
    </xf>
    <xf numFmtId="38" fontId="9" fillId="0" borderId="24" xfId="1" applyFont="1" applyBorder="1" applyAlignment="1" applyProtection="1">
      <alignment horizontal="center" vertical="center"/>
    </xf>
    <xf numFmtId="38" fontId="32" fillId="0" borderId="25" xfId="1" applyFont="1" applyBorder="1" applyAlignment="1" applyProtection="1">
      <alignment horizontal="center" vertical="center" shrinkToFit="1"/>
    </xf>
    <xf numFmtId="38" fontId="41" fillId="0" borderId="27" xfId="1" applyFont="1" applyBorder="1" applyAlignment="1" applyProtection="1">
      <alignment vertical="center"/>
    </xf>
    <xf numFmtId="38" fontId="32" fillId="0" borderId="89" xfId="1" applyFont="1" applyBorder="1" applyAlignment="1" applyProtection="1">
      <alignment vertical="center" shrinkToFit="1"/>
    </xf>
    <xf numFmtId="38" fontId="4" fillId="0" borderId="90" xfId="1" applyFont="1" applyBorder="1" applyAlignment="1" applyProtection="1">
      <alignment vertical="center" shrinkToFit="1"/>
    </xf>
    <xf numFmtId="38" fontId="32" fillId="0" borderId="91" xfId="1" applyFont="1" applyBorder="1" applyAlignment="1" applyProtection="1">
      <alignment vertical="center" shrinkToFit="1"/>
    </xf>
    <xf numFmtId="38" fontId="4" fillId="0" borderId="32" xfId="1" applyFont="1" applyBorder="1" applyAlignment="1" applyProtection="1">
      <alignment vertical="center" shrinkToFit="1"/>
    </xf>
    <xf numFmtId="38" fontId="32" fillId="0" borderId="31" xfId="1" applyFont="1" applyBorder="1" applyAlignment="1" applyProtection="1">
      <alignment horizontal="center" vertical="center" shrinkToFit="1"/>
    </xf>
    <xf numFmtId="38" fontId="32" fillId="0" borderId="55" xfId="1" applyFont="1" applyBorder="1" applyAlignment="1" applyProtection="1">
      <alignment vertical="center" shrinkToFit="1"/>
    </xf>
    <xf numFmtId="38" fontId="4" fillId="0" borderId="15" xfId="1" applyFont="1" applyBorder="1" applyAlignment="1" applyProtection="1">
      <alignment vertical="center" shrinkToFit="1"/>
    </xf>
    <xf numFmtId="0" fontId="39" fillId="0" borderId="70" xfId="0" applyFont="1" applyBorder="1" applyAlignment="1" applyProtection="1">
      <alignment vertical="center"/>
      <protection locked="0"/>
    </xf>
    <xf numFmtId="0" fontId="0" fillId="0" borderId="93" xfId="0" applyBorder="1" applyAlignment="1" applyProtection="1">
      <alignment vertical="center"/>
      <protection locked="0"/>
    </xf>
    <xf numFmtId="38" fontId="39" fillId="0" borderId="76" xfId="1" applyFont="1" applyBorder="1" applyAlignment="1" applyProtection="1">
      <alignment vertical="center" shrinkToFit="1"/>
      <protection locked="0"/>
    </xf>
    <xf numFmtId="38" fontId="4" fillId="0" borderId="94" xfId="1" applyFont="1" applyBorder="1" applyAlignment="1" applyProtection="1">
      <alignment vertical="center"/>
      <protection locked="0"/>
    </xf>
    <xf numFmtId="38" fontId="41" fillId="0" borderId="95" xfId="1" applyFont="1" applyBorder="1" applyAlignment="1" applyProtection="1">
      <alignment vertical="center" shrinkToFit="1"/>
    </xf>
    <xf numFmtId="38" fontId="41" fillId="0" borderId="73" xfId="1" applyFont="1" applyBorder="1" applyAlignment="1" applyProtection="1">
      <alignment vertical="center" shrinkToFit="1"/>
    </xf>
    <xf numFmtId="38" fontId="4" fillId="0" borderId="96" xfId="1" applyFont="1" applyBorder="1" applyAlignment="1" applyProtection="1">
      <alignment vertical="center"/>
    </xf>
    <xf numFmtId="38" fontId="11" fillId="0" borderId="35" xfId="1" applyFont="1" applyBorder="1" applyAlignment="1" applyProtection="1">
      <alignment vertical="center" shrinkToFit="1"/>
    </xf>
    <xf numFmtId="38" fontId="4" fillId="0" borderId="93" xfId="1" applyFont="1" applyBorder="1" applyAlignment="1" applyProtection="1">
      <alignment vertical="center"/>
      <protection locked="0"/>
    </xf>
    <xf numFmtId="38" fontId="4" fillId="0" borderId="35" xfId="1" applyFont="1" applyBorder="1" applyAlignment="1" applyProtection="1">
      <alignment vertical="center" shrinkToFit="1"/>
    </xf>
    <xf numFmtId="38" fontId="11" fillId="0" borderId="97" xfId="1" applyFont="1" applyBorder="1" applyAlignment="1" applyProtection="1">
      <alignment vertical="center" shrinkToFit="1"/>
    </xf>
    <xf numFmtId="38" fontId="11" fillId="0" borderId="0" xfId="1" applyFont="1" applyBorder="1" applyAlignment="1" applyProtection="1">
      <alignment vertical="center" shrinkToFit="1"/>
    </xf>
    <xf numFmtId="38" fontId="9" fillId="0" borderId="25" xfId="1" applyFont="1" applyFill="1" applyBorder="1" applyAlignment="1" applyProtection="1">
      <alignment vertical="center" shrinkToFit="1"/>
    </xf>
    <xf numFmtId="38" fontId="39" fillId="0" borderId="19" xfId="1" applyFont="1" applyFill="1" applyBorder="1" applyAlignment="1" applyProtection="1">
      <alignment vertical="center" shrinkToFit="1"/>
    </xf>
    <xf numFmtId="38" fontId="32" fillId="0" borderId="99" xfId="1" applyFont="1" applyFill="1" applyBorder="1" applyAlignment="1" applyProtection="1">
      <alignment vertical="center" shrinkToFit="1"/>
    </xf>
    <xf numFmtId="38" fontId="4" fillId="0" borderId="100" xfId="1" applyFont="1" applyFill="1" applyBorder="1" applyAlignment="1" applyProtection="1">
      <alignment vertical="center"/>
      <protection locked="0"/>
    </xf>
    <xf numFmtId="38" fontId="4" fillId="0" borderId="100" xfId="1" applyFont="1" applyFill="1" applyBorder="1" applyAlignment="1" applyProtection="1">
      <alignment vertical="center"/>
    </xf>
    <xf numFmtId="38" fontId="39" fillId="0" borderId="101" xfId="1" applyFont="1" applyFill="1" applyBorder="1" applyAlignment="1" applyProtection="1">
      <alignment vertical="center" shrinkToFit="1"/>
    </xf>
    <xf numFmtId="38" fontId="39" fillId="0" borderId="77" xfId="1" applyFont="1" applyFill="1" applyBorder="1" applyAlignment="1" applyProtection="1">
      <alignment vertical="center" shrinkToFit="1"/>
    </xf>
    <xf numFmtId="38" fontId="39" fillId="0" borderId="69" xfId="1" applyFont="1" applyFill="1" applyBorder="1" applyAlignment="1" applyProtection="1">
      <alignment vertical="center" shrinkToFit="1"/>
    </xf>
    <xf numFmtId="38" fontId="4" fillId="0" borderId="106" xfId="1" applyFont="1" applyFill="1" applyBorder="1" applyAlignment="1" applyProtection="1">
      <alignment vertical="center"/>
      <protection locked="0"/>
    </xf>
    <xf numFmtId="38" fontId="4" fillId="0" borderId="107" xfId="1" applyFont="1" applyBorder="1" applyAlignment="1" applyProtection="1">
      <alignment vertical="center"/>
    </xf>
    <xf numFmtId="38" fontId="4" fillId="0" borderId="106" xfId="1" applyFont="1" applyFill="1" applyBorder="1" applyAlignment="1" applyProtection="1">
      <alignment vertical="center"/>
    </xf>
    <xf numFmtId="38" fontId="39" fillId="0" borderId="33" xfId="1" applyFont="1" applyFill="1" applyBorder="1" applyAlignment="1" applyProtection="1">
      <alignment vertical="center" shrinkToFit="1"/>
      <protection locked="0"/>
    </xf>
    <xf numFmtId="0" fontId="3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34" fillId="0" borderId="13" xfId="0" applyNumberFormat="1" applyFont="1" applyBorder="1" applyAlignment="1">
      <alignment vertical="center"/>
    </xf>
    <xf numFmtId="38" fontId="34" fillId="0" borderId="14" xfId="0" applyNumberFormat="1" applyFont="1" applyBorder="1" applyAlignment="1">
      <alignment vertical="center"/>
    </xf>
    <xf numFmtId="38" fontId="34" fillId="0" borderId="15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38" fontId="34" fillId="0" borderId="16" xfId="0" applyNumberFormat="1" applyFont="1" applyBorder="1" applyAlignment="1">
      <alignment vertical="center"/>
    </xf>
    <xf numFmtId="38" fontId="34" fillId="0" borderId="17" xfId="0" applyNumberFormat="1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38" fontId="34" fillId="0" borderId="79" xfId="0" applyNumberFormat="1" applyFont="1" applyBorder="1" applyAlignment="1">
      <alignment vertical="center"/>
    </xf>
    <xf numFmtId="38" fontId="34" fillId="0" borderId="4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7" fillId="0" borderId="1" xfId="0" applyFont="1" applyBorder="1" applyAlignment="1">
      <alignment horizontal="distributed" vertical="center"/>
    </xf>
    <xf numFmtId="38" fontId="34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38" fontId="34" fillId="0" borderId="2" xfId="0" applyNumberFormat="1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/>
    </xf>
    <xf numFmtId="38" fontId="34" fillId="0" borderId="7" xfId="0" applyNumberFormat="1" applyFont="1" applyBorder="1" applyAlignment="1">
      <alignment vertical="center"/>
    </xf>
    <xf numFmtId="38" fontId="34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38" fontId="34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distributed" vertical="center"/>
    </xf>
    <xf numFmtId="38" fontId="34" fillId="0" borderId="18" xfId="0" applyNumberFormat="1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38" fontId="7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5" fillId="0" borderId="0" xfId="4" applyFont="1">
      <alignment vertical="center"/>
    </xf>
    <xf numFmtId="0" fontId="19" fillId="0" borderId="0" xfId="4" applyFont="1" applyAlignment="1">
      <alignment horizontal="center" vertical="center"/>
    </xf>
    <xf numFmtId="0" fontId="5" fillId="0" borderId="55" xfId="4" applyFont="1" applyBorder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59" xfId="4" applyFont="1" applyBorder="1" applyAlignment="1">
      <alignment horizontal="center" vertical="center"/>
    </xf>
    <xf numFmtId="0" fontId="25" fillId="0" borderId="3" xfId="4" applyFont="1" applyBorder="1" applyAlignment="1">
      <alignment horizontal="distributed" vertical="center" justifyLastLine="1"/>
    </xf>
    <xf numFmtId="183" fontId="32" fillId="3" borderId="7" xfId="0" applyNumberFormat="1" applyFont="1" applyFill="1" applyBorder="1" applyAlignment="1">
      <alignment vertical="center"/>
    </xf>
    <xf numFmtId="183" fontId="32" fillId="0" borderId="8" xfId="0" applyNumberFormat="1" applyFont="1" applyBorder="1" applyAlignment="1">
      <alignment vertical="center"/>
    </xf>
    <xf numFmtId="0" fontId="5" fillId="0" borderId="59" xfId="4" applyFont="1" applyBorder="1" applyAlignment="1">
      <alignment horizontal="distributed" vertical="center"/>
    </xf>
    <xf numFmtId="0" fontId="25" fillId="0" borderId="7" xfId="4" applyFont="1" applyBorder="1" applyAlignment="1">
      <alignment horizontal="distributed" vertical="center"/>
    </xf>
    <xf numFmtId="0" fontId="5" fillId="0" borderId="12" xfId="4" applyFont="1" applyBorder="1" applyAlignment="1">
      <alignment horizontal="distributed" vertical="center" justifyLastLine="1"/>
    </xf>
    <xf numFmtId="183" fontId="32" fillId="0" borderId="109" xfId="0" applyNumberFormat="1" applyFont="1" applyBorder="1" applyAlignment="1">
      <alignment vertical="center"/>
    </xf>
    <xf numFmtId="0" fontId="5" fillId="0" borderId="108" xfId="4" applyFont="1" applyBorder="1" applyAlignment="1">
      <alignment horizontal="distributed" vertical="center" justifyLastLine="1"/>
    </xf>
    <xf numFmtId="0" fontId="5" fillId="0" borderId="1" xfId="4" applyFont="1" applyBorder="1" applyAlignment="1">
      <alignment horizontal="distributed" vertical="center" justifyLastLine="1"/>
    </xf>
    <xf numFmtId="183" fontId="32" fillId="0" borderId="110" xfId="0" applyNumberFormat="1" applyFont="1" applyBorder="1" applyAlignment="1">
      <alignment vertical="center"/>
    </xf>
    <xf numFmtId="0" fontId="5" fillId="0" borderId="9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5" fillId="0" borderId="13" xfId="4" applyFont="1" applyBorder="1" applyAlignment="1">
      <alignment horizontal="distributed" vertical="center" justifyLastLine="1"/>
    </xf>
    <xf numFmtId="183" fontId="32" fillId="0" borderId="111" xfId="0" applyNumberFormat="1" applyFont="1" applyBorder="1" applyAlignment="1">
      <alignment vertical="center"/>
    </xf>
    <xf numFmtId="0" fontId="5" fillId="0" borderId="0" xfId="4" applyFont="1" applyAlignment="1">
      <alignment horizontal="distributed" vertical="center"/>
    </xf>
    <xf numFmtId="38" fontId="5" fillId="0" borderId="0" xfId="2" applyFont="1" applyBorder="1" applyAlignment="1" applyProtection="1">
      <alignment vertical="center"/>
    </xf>
    <xf numFmtId="183" fontId="5" fillId="0" borderId="0" xfId="4" applyNumberFormat="1" applyFont="1">
      <alignment vertical="center"/>
    </xf>
    <xf numFmtId="38" fontId="5" fillId="0" borderId="0" xfId="4" applyNumberFormat="1" applyFont="1" applyAlignment="1">
      <alignment horizontal="distributed" vertical="center"/>
    </xf>
    <xf numFmtId="38" fontId="5" fillId="0" borderId="0" xfId="4" applyNumberFormat="1" applyFont="1">
      <alignment vertical="center"/>
    </xf>
    <xf numFmtId="0" fontId="5" fillId="0" borderId="11" xfId="4" applyFont="1" applyBorder="1" applyAlignment="1">
      <alignment horizontal="distributed" vertical="center" justifyLastLine="1"/>
    </xf>
    <xf numFmtId="3" fontId="28" fillId="0" borderId="0" xfId="0" applyNumberFormat="1" applyFont="1" applyAlignment="1">
      <alignment horizontal="center" vertical="center"/>
    </xf>
    <xf numFmtId="3" fontId="5" fillId="0" borderId="0" xfId="4" applyNumberFormat="1" applyFont="1">
      <alignment vertical="center"/>
    </xf>
    <xf numFmtId="3" fontId="2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15" fillId="0" borderId="45" xfId="0" applyFont="1" applyBorder="1" applyAlignment="1">
      <alignment horizontal="left" vertical="center" shrinkToFit="1"/>
    </xf>
    <xf numFmtId="0" fontId="9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right" vertical="center" shrinkToFit="1"/>
    </xf>
    <xf numFmtId="0" fontId="9" fillId="0" borderId="50" xfId="0" applyFont="1" applyBorder="1" applyAlignment="1">
      <alignment horizontal="right" vertical="center" shrinkToFi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0" fillId="0" borderId="0" xfId="0" applyFont="1"/>
    <xf numFmtId="0" fontId="6" fillId="0" borderId="57" xfId="0" applyFont="1" applyBorder="1" applyAlignment="1">
      <alignment horizontal="center" vertical="center"/>
    </xf>
    <xf numFmtId="0" fontId="25" fillId="2" borderId="59" xfId="0" applyFont="1" applyFill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justifyLastLine="1"/>
    </xf>
    <xf numFmtId="0" fontId="9" fillId="0" borderId="51" xfId="0" applyFont="1" applyBorder="1" applyAlignment="1">
      <alignment horizontal="distributed" vertical="center" justifyLastLine="1"/>
    </xf>
    <xf numFmtId="0" fontId="9" fillId="0" borderId="28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8" fontId="39" fillId="0" borderId="62" xfId="1" applyFont="1" applyBorder="1" applyAlignment="1" applyProtection="1">
      <alignment vertical="center" shrinkToFit="1"/>
    </xf>
    <xf numFmtId="0" fontId="41" fillId="0" borderId="27" xfId="0" applyFont="1" applyBorder="1" applyAlignment="1">
      <alignment vertical="center" shrinkToFit="1"/>
    </xf>
    <xf numFmtId="0" fontId="9" fillId="0" borderId="71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center" vertical="center"/>
    </xf>
    <xf numFmtId="0" fontId="41" fillId="0" borderId="33" xfId="0" applyFont="1" applyBorder="1" applyAlignment="1">
      <alignment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55" xfId="0" applyFont="1" applyBorder="1" applyAlignment="1">
      <alignment vertical="center"/>
    </xf>
    <xf numFmtId="0" fontId="11" fillId="0" borderId="4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32" fillId="0" borderId="21" xfId="0" applyFont="1" applyBorder="1" applyAlignment="1">
      <alignment vertical="center" shrinkToFit="1"/>
    </xf>
    <xf numFmtId="0" fontId="9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center" vertical="center" justifyLastLine="1"/>
    </xf>
    <xf numFmtId="38" fontId="32" fillId="0" borderId="42" xfId="0" applyNumberFormat="1" applyFont="1" applyBorder="1" applyAlignment="1">
      <alignment vertical="center" shrinkToFit="1"/>
    </xf>
    <xf numFmtId="0" fontId="6" fillId="0" borderId="30" xfId="0" applyFont="1" applyBorder="1" applyAlignment="1">
      <alignment horizontal="center" vertical="center"/>
    </xf>
    <xf numFmtId="38" fontId="32" fillId="0" borderId="48" xfId="0" applyNumberFormat="1" applyFont="1" applyBorder="1" applyAlignment="1">
      <alignment vertical="center" shrinkToFit="1"/>
    </xf>
    <xf numFmtId="0" fontId="39" fillId="0" borderId="33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32" fillId="0" borderId="25" xfId="0" applyFont="1" applyBorder="1" applyAlignment="1">
      <alignment vertical="center" shrinkToFit="1"/>
    </xf>
    <xf numFmtId="0" fontId="39" fillId="0" borderId="27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39" fillId="0" borderId="101" xfId="0" applyFont="1" applyBorder="1" applyAlignment="1">
      <alignment horizontal="center" vertical="center" shrinkToFit="1"/>
    </xf>
    <xf numFmtId="38" fontId="39" fillId="0" borderId="35" xfId="0" applyNumberFormat="1" applyFont="1" applyBorder="1" applyAlignment="1">
      <alignment vertical="center" shrinkToFit="1"/>
    </xf>
    <xf numFmtId="0" fontId="32" fillId="0" borderId="42" xfId="0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9" fillId="0" borderId="35" xfId="0" applyFont="1" applyBorder="1" applyAlignment="1">
      <alignment vertical="center" shrinkToFit="1"/>
    </xf>
    <xf numFmtId="0" fontId="41" fillId="0" borderId="33" xfId="0" applyFont="1" applyBorder="1" applyAlignment="1">
      <alignment horizontal="center" vertical="center" shrinkToFit="1"/>
    </xf>
    <xf numFmtId="0" fontId="9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vertical="center"/>
    </xf>
    <xf numFmtId="0" fontId="39" fillId="0" borderId="77" xfId="0" applyFont="1" applyBorder="1" applyAlignment="1">
      <alignment vertical="center" shrinkToFit="1"/>
    </xf>
    <xf numFmtId="0" fontId="6" fillId="0" borderId="38" xfId="0" applyFont="1" applyBorder="1" applyAlignment="1">
      <alignment vertical="center"/>
    </xf>
    <xf numFmtId="0" fontId="39" fillId="0" borderId="27" xfId="0" applyFont="1" applyBorder="1" applyAlignment="1">
      <alignment vertical="center" shrinkToFit="1"/>
    </xf>
    <xf numFmtId="0" fontId="9" fillId="0" borderId="68" xfId="0" applyFont="1" applyBorder="1" applyAlignment="1">
      <alignment horizontal="center" vertical="center"/>
    </xf>
    <xf numFmtId="0" fontId="32" fillId="0" borderId="69" xfId="0" applyFont="1" applyBorder="1" applyAlignment="1">
      <alignment vertical="center" shrinkToFit="1"/>
    </xf>
    <xf numFmtId="0" fontId="9" fillId="0" borderId="71" xfId="0" applyFont="1" applyBorder="1" applyAlignment="1">
      <alignment horizontal="center" vertical="center"/>
    </xf>
    <xf numFmtId="38" fontId="32" fillId="0" borderId="105" xfId="0" applyNumberFormat="1" applyFont="1" applyBorder="1" applyAlignment="1">
      <alignment vertical="center" shrinkToFit="1"/>
    </xf>
    <xf numFmtId="0" fontId="32" fillId="0" borderId="105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38" fontId="6" fillId="0" borderId="0" xfId="0" applyNumberFormat="1" applyFont="1" applyAlignment="1">
      <alignment horizontal="left" vertical="center"/>
    </xf>
    <xf numFmtId="0" fontId="6" fillId="0" borderId="0" xfId="0" applyFont="1"/>
    <xf numFmtId="0" fontId="4" fillId="0" borderId="0" xfId="0" applyFont="1"/>
    <xf numFmtId="0" fontId="6" fillId="0" borderId="28" xfId="0" applyFont="1" applyBorder="1" applyAlignment="1">
      <alignment horizontal="distributed" vertical="center" justifyLastLine="1"/>
    </xf>
    <xf numFmtId="0" fontId="39" fillId="0" borderId="27" xfId="0" applyFont="1" applyBorder="1" applyAlignment="1">
      <alignment horizontal="right" vertical="center" shrinkToFit="1"/>
    </xf>
    <xf numFmtId="0" fontId="15" fillId="0" borderId="2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distributed" vertical="center" justifyLastLine="1"/>
    </xf>
    <xf numFmtId="0" fontId="15" fillId="0" borderId="3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 shrinkToFit="1"/>
    </xf>
    <xf numFmtId="0" fontId="32" fillId="0" borderId="48" xfId="0" applyFont="1" applyBorder="1" applyAlignment="1">
      <alignment vertical="center" shrinkToFit="1"/>
    </xf>
    <xf numFmtId="0" fontId="39" fillId="0" borderId="5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32" fillId="0" borderId="31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38" fontId="25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8" fillId="0" borderId="0" xfId="0" applyFont="1"/>
    <xf numFmtId="0" fontId="4" fillId="0" borderId="0" xfId="0" applyFont="1" applyAlignment="1">
      <alignment horizontal="distributed" vertical="center" justifyLastLine="1"/>
    </xf>
    <xf numFmtId="0" fontId="6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27" fillId="0" borderId="0" xfId="0" applyFont="1"/>
    <xf numFmtId="0" fontId="3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center"/>
    </xf>
    <xf numFmtId="0" fontId="6" fillId="0" borderId="5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9" fillId="0" borderId="51" xfId="0" applyFont="1" applyBorder="1" applyAlignment="1">
      <alignment vertical="center" wrapText="1" justifyLastLine="1"/>
    </xf>
    <xf numFmtId="0" fontId="39" fillId="0" borderId="62" xfId="0" applyFont="1" applyBorder="1" applyAlignment="1">
      <alignment vertical="center" shrinkToFit="1"/>
    </xf>
    <xf numFmtId="0" fontId="39" fillId="0" borderId="63" xfId="0" applyFont="1" applyBorder="1" applyAlignment="1">
      <alignment horizontal="right" vertical="center" shrinkToFit="1"/>
    </xf>
    <xf numFmtId="0" fontId="39" fillId="0" borderId="19" xfId="0" applyFont="1" applyBorder="1" applyAlignment="1">
      <alignment vertical="center" shrinkToFit="1"/>
    </xf>
    <xf numFmtId="0" fontId="10" fillId="0" borderId="28" xfId="0" applyFont="1" applyBorder="1" applyAlignment="1">
      <alignment horizontal="distributed" vertical="center" wrapText="1" justifyLastLine="1"/>
    </xf>
    <xf numFmtId="0" fontId="9" fillId="0" borderId="72" xfId="0" applyFont="1" applyBorder="1" applyAlignment="1">
      <alignment vertical="center" wrapText="1" justifyLastLine="1"/>
    </xf>
    <xf numFmtId="0" fontId="39" fillId="0" borderId="73" xfId="0" applyFont="1" applyBorder="1" applyAlignment="1">
      <alignment vertical="center" shrinkToFit="1"/>
    </xf>
    <xf numFmtId="0" fontId="9" fillId="0" borderId="71" xfId="0" applyFont="1" applyBorder="1" applyAlignment="1">
      <alignment vertical="center" wrapText="1" justifyLastLine="1"/>
    </xf>
    <xf numFmtId="0" fontId="39" fillId="0" borderId="62" xfId="0" applyFont="1" applyBorder="1" applyAlignment="1">
      <alignment horizontal="right" vertical="center" shrinkToFit="1"/>
    </xf>
    <xf numFmtId="0" fontId="9" fillId="0" borderId="34" xfId="0" applyFont="1" applyBorder="1" applyAlignment="1">
      <alignment horizontal="distributed" vertical="center" justifyLastLine="1"/>
    </xf>
    <xf numFmtId="38" fontId="39" fillId="0" borderId="35" xfId="0" applyNumberFormat="1" applyFont="1" applyBorder="1" applyAlignment="1">
      <alignment horizontal="right" vertical="center" shrinkToFit="1"/>
    </xf>
    <xf numFmtId="0" fontId="32" fillId="0" borderId="37" xfId="0" applyFont="1" applyBorder="1" applyAlignment="1">
      <alignment vertical="center" shrinkToFit="1"/>
    </xf>
    <xf numFmtId="0" fontId="9" fillId="0" borderId="3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0" fontId="39" fillId="0" borderId="64" xfId="0" applyFont="1" applyBorder="1" applyAlignment="1">
      <alignment horizontal="right" vertical="center" shrinkToFit="1"/>
    </xf>
    <xf numFmtId="38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top" textRotation="255"/>
    </xf>
    <xf numFmtId="0" fontId="6" fillId="0" borderId="0" xfId="0" applyFont="1" applyAlignment="1">
      <alignment horizontal="center" vertical="center" textRotation="255"/>
    </xf>
    <xf numFmtId="38" fontId="6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0" fontId="6" fillId="0" borderId="65" xfId="0" applyFont="1" applyBorder="1" applyAlignment="1">
      <alignment horizontal="center" vertical="center"/>
    </xf>
    <xf numFmtId="0" fontId="9" fillId="0" borderId="19" xfId="0" applyFont="1" applyBorder="1" applyAlignment="1">
      <alignment horizontal="distributed" vertical="center" justifyLastLine="1"/>
    </xf>
    <xf numFmtId="0" fontId="9" fillId="0" borderId="67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32" fillId="0" borderId="25" xfId="0" applyFont="1" applyBorder="1" applyAlignment="1">
      <alignment vertical="center"/>
    </xf>
    <xf numFmtId="0" fontId="9" fillId="0" borderId="68" xfId="0" applyFont="1" applyBorder="1" applyAlignment="1">
      <alignment horizontal="distributed" vertical="center" justifyLastLine="1"/>
    </xf>
    <xf numFmtId="0" fontId="15" fillId="0" borderId="68" xfId="0" applyFont="1" applyBorder="1" applyAlignment="1">
      <alignment horizontal="distributed" vertical="center" justifyLastLine="1"/>
    </xf>
    <xf numFmtId="0" fontId="15" fillId="0" borderId="28" xfId="0" applyFont="1" applyBorder="1" applyAlignment="1">
      <alignment horizontal="distributed" vertical="center" justifyLastLine="1"/>
    </xf>
    <xf numFmtId="0" fontId="15" fillId="0" borderId="30" xfId="0" applyFont="1" applyBorder="1" applyAlignment="1">
      <alignment horizontal="distributed" vertical="center" justifyLastLine="1"/>
    </xf>
    <xf numFmtId="0" fontId="9" fillId="0" borderId="55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distributed" vertical="center"/>
    </xf>
    <xf numFmtId="0" fontId="15" fillId="0" borderId="43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5" fillId="0" borderId="44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3" xfId="0" applyFont="1" applyBorder="1" applyAlignment="1">
      <alignment vertical="center"/>
    </xf>
    <xf numFmtId="0" fontId="4" fillId="0" borderId="84" xfId="0" applyFont="1" applyBorder="1" applyAlignment="1">
      <alignment horizontal="center" vertical="center"/>
    </xf>
    <xf numFmtId="0" fontId="4" fillId="0" borderId="51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center" vertical="center"/>
    </xf>
    <xf numFmtId="0" fontId="8" fillId="0" borderId="51" xfId="0" applyFont="1" applyBorder="1" applyAlignment="1">
      <alignment horizontal="distributed" vertical="center" justifyLastLine="1"/>
    </xf>
    <xf numFmtId="0" fontId="41" fillId="0" borderId="27" xfId="0" applyFont="1" applyBorder="1" applyAlignment="1">
      <alignment vertical="center"/>
    </xf>
    <xf numFmtId="0" fontId="9" fillId="0" borderId="88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center" vertical="center"/>
    </xf>
    <xf numFmtId="0" fontId="41" fillId="0" borderId="33" xfId="0" applyFont="1" applyBorder="1" applyAlignment="1">
      <alignment vertical="center"/>
    </xf>
    <xf numFmtId="0" fontId="9" fillId="0" borderId="9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6" fillId="0" borderId="91" xfId="0" applyFont="1" applyBorder="1" applyAlignment="1">
      <alignment horizontal="center" vertical="center"/>
    </xf>
    <xf numFmtId="0" fontId="41" fillId="0" borderId="73" xfId="0" applyFont="1" applyBorder="1" applyAlignment="1">
      <alignment vertical="center"/>
    </xf>
    <xf numFmtId="179" fontId="13" fillId="0" borderId="0" xfId="0" applyNumberFormat="1" applyFont="1" applyAlignment="1">
      <alignment horizontal="right" vertical="center"/>
    </xf>
    <xf numFmtId="38" fontId="4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38" fontId="6" fillId="0" borderId="0" xfId="0" applyNumberFormat="1" applyFont="1" applyAlignment="1">
      <alignment vertical="center"/>
    </xf>
    <xf numFmtId="0" fontId="5" fillId="0" borderId="148" xfId="4" applyFont="1" applyBorder="1" applyAlignment="1">
      <alignment horizontal="center" vertical="center"/>
    </xf>
    <xf numFmtId="183" fontId="32" fillId="4" borderId="12" xfId="0" applyNumberFormat="1" applyFont="1" applyFill="1" applyBorder="1" applyAlignment="1">
      <alignment vertical="center"/>
    </xf>
    <xf numFmtId="183" fontId="32" fillId="0" borderId="147" xfId="0" applyNumberFormat="1" applyFont="1" applyBorder="1" applyAlignment="1">
      <alignment vertical="center"/>
    </xf>
    <xf numFmtId="183" fontId="32" fillId="4" borderId="1" xfId="0" applyNumberFormat="1" applyFont="1" applyFill="1" applyBorder="1" applyAlignment="1">
      <alignment vertical="center"/>
    </xf>
    <xf numFmtId="183" fontId="32" fillId="4" borderId="13" xfId="0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51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38" fontId="6" fillId="0" borderId="20" xfId="1" applyFont="1" applyBorder="1" applyAlignment="1" applyProtection="1">
      <alignment horizontal="distributed" vertical="center" justifyLastLine="1"/>
    </xf>
    <xf numFmtId="38" fontId="6" fillId="0" borderId="24" xfId="1" applyFont="1" applyBorder="1" applyAlignment="1" applyProtection="1">
      <alignment horizontal="distributed" vertical="center" justifyLastLine="1"/>
    </xf>
    <xf numFmtId="0" fontId="6" fillId="0" borderId="20" xfId="0" applyFont="1" applyBorder="1" applyAlignment="1">
      <alignment horizontal="distributed" vertical="center" wrapText="1" justifyLastLine="1" shrinkToFit="1"/>
    </xf>
    <xf numFmtId="0" fontId="6" fillId="0" borderId="40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center" vertical="center"/>
    </xf>
    <xf numFmtId="0" fontId="6" fillId="0" borderId="98" xfId="0" applyFont="1" applyBorder="1" applyAlignment="1">
      <alignment horizontal="distributed" vertical="center" justifyLastLine="1"/>
    </xf>
    <xf numFmtId="0" fontId="6" fillId="0" borderId="98" xfId="0" applyFont="1" applyBorder="1" applyAlignment="1">
      <alignment horizontal="center" vertical="center" justifyLastLine="1" shrinkToFit="1"/>
    </xf>
    <xf numFmtId="0" fontId="6" fillId="0" borderId="102" xfId="0" applyFont="1" applyBorder="1" applyAlignment="1">
      <alignment horizontal="distributed" vertical="center" justifyLastLine="1"/>
    </xf>
    <xf numFmtId="0" fontId="6" fillId="0" borderId="71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distributed" vertical="center" wrapText="1" justifyLastLine="1"/>
    </xf>
    <xf numFmtId="0" fontId="6" fillId="0" borderId="28" xfId="0" applyFont="1" applyBorder="1" applyAlignment="1">
      <alignment horizontal="distributed" vertical="center" wrapText="1" justifyLastLine="1"/>
    </xf>
    <xf numFmtId="0" fontId="6" fillId="0" borderId="24" xfId="0" applyFont="1" applyBorder="1" applyAlignment="1">
      <alignment horizontal="distributed" vertical="center" wrapText="1" justifyLastLine="1"/>
    </xf>
    <xf numFmtId="0" fontId="6" fillId="0" borderId="68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vertical="center" shrinkToFit="1"/>
    </xf>
    <xf numFmtId="0" fontId="6" fillId="0" borderId="66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6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38" fontId="4" fillId="0" borderId="23" xfId="1" applyFont="1" applyBorder="1" applyAlignment="1" applyProtection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108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19" fillId="0" borderId="57" xfId="4" applyFont="1" applyBorder="1" applyAlignment="1">
      <alignment horizontal="center" vertical="center"/>
    </xf>
    <xf numFmtId="0" fontId="19" fillId="0" borderId="65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5" fillId="0" borderId="55" xfId="4" applyFont="1" applyBorder="1" applyAlignment="1">
      <alignment horizontal="right" vertical="center"/>
    </xf>
    <xf numFmtId="0" fontId="5" fillId="0" borderId="112" xfId="4" applyFont="1" applyBorder="1" applyAlignment="1">
      <alignment horizontal="distributed" vertical="center" justifyLastLine="1"/>
    </xf>
    <xf numFmtId="0" fontId="21" fillId="0" borderId="114" xfId="0" applyFont="1" applyBorder="1" applyAlignment="1">
      <alignment horizontal="center" vertical="center"/>
    </xf>
    <xf numFmtId="0" fontId="21" fillId="0" borderId="115" xfId="0" applyFont="1" applyBorder="1" applyAlignment="1">
      <alignment horizontal="center" vertical="center"/>
    </xf>
    <xf numFmtId="0" fontId="21" fillId="0" borderId="116" xfId="0" applyFont="1" applyBorder="1" applyAlignment="1">
      <alignment horizontal="center" vertical="center"/>
    </xf>
    <xf numFmtId="0" fontId="22" fillId="0" borderId="113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22" fillId="0" borderId="117" xfId="0" applyFont="1" applyBorder="1" applyAlignment="1">
      <alignment horizontal="distributed" vertical="center"/>
    </xf>
    <xf numFmtId="0" fontId="22" fillId="0" borderId="109" xfId="0" applyFont="1" applyBorder="1" applyAlignment="1">
      <alignment horizontal="distributed" vertical="center"/>
    </xf>
    <xf numFmtId="0" fontId="20" fillId="0" borderId="118" xfId="0" applyFont="1" applyBorder="1" applyAlignment="1">
      <alignment horizontal="center" vertical="center"/>
    </xf>
    <xf numFmtId="0" fontId="32" fillId="0" borderId="55" xfId="0" applyFont="1" applyBorder="1" applyAlignment="1">
      <alignment horizontal="right" vertical="center" shrinkToFit="1"/>
    </xf>
    <xf numFmtId="0" fontId="32" fillId="0" borderId="55" xfId="0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0" fillId="0" borderId="11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94" xfId="0" applyBorder="1" applyAlignment="1">
      <alignment vertical="center"/>
    </xf>
    <xf numFmtId="179" fontId="13" fillId="0" borderId="34" xfId="1" applyNumberFormat="1" applyFont="1" applyBorder="1" applyAlignment="1" applyProtection="1">
      <alignment horizontal="right" vertical="center"/>
    </xf>
    <xf numFmtId="179" fontId="0" fillId="0" borderId="15" xfId="0" applyNumberFormat="1" applyBorder="1" applyAlignment="1">
      <alignment vertical="center"/>
    </xf>
    <xf numFmtId="0" fontId="42" fillId="0" borderId="120" xfId="0" applyFont="1" applyBorder="1" applyAlignment="1">
      <alignment horizontal="center" vertical="center"/>
    </xf>
    <xf numFmtId="0" fontId="42" fillId="0" borderId="121" xfId="0" applyFont="1" applyBorder="1" applyAlignment="1">
      <alignment horizontal="center" vertical="center"/>
    </xf>
    <xf numFmtId="0" fontId="43" fillId="0" borderId="122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83" xfId="0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0" fillId="0" borderId="123" xfId="0" applyFont="1" applyBorder="1" applyAlignment="1">
      <alignment horizontal="center" vertical="center" textRotation="255" shrinkToFit="1"/>
    </xf>
    <xf numFmtId="0" fontId="0" fillId="0" borderId="124" xfId="0" applyBorder="1" applyAlignment="1">
      <alignment horizontal="center" vertical="center" textRotation="255" shrinkToFit="1"/>
    </xf>
    <xf numFmtId="0" fontId="0" fillId="0" borderId="88" xfId="0" applyBorder="1" applyAlignment="1">
      <alignment horizontal="center" vertical="center" textRotation="255" shrinkToFit="1"/>
    </xf>
    <xf numFmtId="0" fontId="16" fillId="0" borderId="57" xfId="0" applyFont="1" applyBorder="1" applyAlignment="1">
      <alignment horizontal="center" vertical="center"/>
    </xf>
    <xf numFmtId="0" fontId="38" fillId="0" borderId="65" xfId="0" applyFont="1" applyBorder="1" applyAlignment="1">
      <alignment vertical="center"/>
    </xf>
    <xf numFmtId="0" fontId="30" fillId="0" borderId="60" xfId="0" applyFont="1" applyBorder="1" applyAlignment="1">
      <alignment vertical="center"/>
    </xf>
    <xf numFmtId="0" fontId="15" fillId="0" borderId="127" xfId="0" applyFont="1" applyBorder="1" applyAlignment="1">
      <alignment horizontal="center" vertical="center" shrinkToFit="1"/>
    </xf>
    <xf numFmtId="0" fontId="15" fillId="0" borderId="128" xfId="0" applyFont="1" applyBorder="1" applyAlignment="1">
      <alignment horizontal="center" vertical="center" shrinkToFit="1"/>
    </xf>
    <xf numFmtId="180" fontId="9" fillId="0" borderId="129" xfId="0" applyNumberFormat="1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vertical="center" shrinkToFit="1"/>
      <protection locked="0"/>
    </xf>
    <xf numFmtId="0" fontId="9" fillId="0" borderId="130" xfId="0" applyFont="1" applyBorder="1" applyAlignment="1" applyProtection="1">
      <alignment vertical="center" shrinkToFit="1"/>
      <protection locked="0"/>
    </xf>
    <xf numFmtId="56" fontId="9" fillId="0" borderId="50" xfId="0" applyNumberFormat="1" applyFont="1" applyBorder="1" applyAlignment="1" applyProtection="1">
      <alignment horizontal="center" vertical="center" shrinkToFit="1"/>
      <protection locked="0"/>
    </xf>
    <xf numFmtId="0" fontId="40" fillId="0" borderId="50" xfId="0" applyFont="1" applyBorder="1" applyAlignment="1" applyProtection="1">
      <alignment horizontal="center"/>
      <protection locked="0"/>
    </xf>
    <xf numFmtId="0" fontId="40" fillId="0" borderId="131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vertical="center" shrinkToFit="1"/>
      <protection locked="0"/>
    </xf>
    <xf numFmtId="0" fontId="40" fillId="0" borderId="131" xfId="0" applyFont="1" applyBorder="1" applyAlignment="1" applyProtection="1">
      <alignment vertical="center" shrinkToFit="1"/>
      <protection locked="0"/>
    </xf>
    <xf numFmtId="181" fontId="9" fillId="0" borderId="129" xfId="0" applyNumberFormat="1" applyFont="1" applyBorder="1" applyAlignment="1" applyProtection="1">
      <alignment horizontal="center" vertical="center" shrinkToFit="1"/>
      <protection locked="0"/>
    </xf>
    <xf numFmtId="181" fontId="9" fillId="0" borderId="132" xfId="0" applyNumberFormat="1" applyFont="1" applyBorder="1" applyAlignment="1" applyProtection="1">
      <alignment horizontal="center" vertical="center" shrinkToFit="1"/>
      <protection locked="0"/>
    </xf>
    <xf numFmtId="178" fontId="4" fillId="0" borderId="40" xfId="0" applyNumberFormat="1" applyFont="1" applyBorder="1" applyAlignment="1">
      <alignment horizontal="center" vertical="center" shrinkToFit="1"/>
    </xf>
    <xf numFmtId="178" fontId="4" fillId="0" borderId="97" xfId="0" applyNumberFormat="1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5" fillId="0" borderId="77" xfId="0" applyFont="1" applyBorder="1" applyAlignment="1">
      <alignment horizontal="center" vertical="center" shrinkToFit="1"/>
    </xf>
    <xf numFmtId="0" fontId="6" fillId="0" borderId="4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5" fillId="0" borderId="133" xfId="0" applyFont="1" applyBorder="1" applyAlignment="1">
      <alignment horizontal="center" vertical="center" shrinkToFit="1"/>
    </xf>
    <xf numFmtId="0" fontId="15" fillId="0" borderId="92" xfId="0" applyFont="1" applyBorder="1" applyAlignment="1">
      <alignment horizontal="center" vertical="center" shrinkToFit="1"/>
    </xf>
    <xf numFmtId="176" fontId="7" fillId="0" borderId="125" xfId="0" applyNumberFormat="1" applyFont="1" applyBorder="1" applyAlignment="1" applyProtection="1">
      <alignment horizontal="center" vertical="center" shrinkToFit="1"/>
      <protection locked="0"/>
    </xf>
    <xf numFmtId="176" fontId="7" fillId="0" borderId="55" xfId="0" applyNumberFormat="1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82" fontId="16" fillId="0" borderId="68" xfId="0" applyNumberFormat="1" applyFont="1" applyBorder="1" applyAlignment="1" applyProtection="1">
      <alignment horizontal="center" vertical="center" shrinkToFit="1"/>
      <protection locked="0"/>
    </xf>
    <xf numFmtId="182" fontId="16" fillId="0" borderId="95" xfId="0" applyNumberFormat="1" applyFont="1" applyBorder="1" applyAlignment="1" applyProtection="1">
      <alignment horizontal="center" vertical="center" shrinkToFit="1"/>
      <protection locked="0"/>
    </xf>
    <xf numFmtId="182" fontId="16" fillId="0" borderId="33" xfId="0" applyNumberFormat="1" applyFont="1" applyBorder="1" applyAlignment="1" applyProtection="1">
      <alignment horizontal="center" vertical="center" shrinkToFit="1"/>
      <protection locked="0"/>
    </xf>
    <xf numFmtId="182" fontId="16" fillId="0" borderId="120" xfId="0" applyNumberFormat="1" applyFont="1" applyBorder="1" applyAlignment="1" applyProtection="1">
      <alignment horizontal="center" vertical="center" shrinkToFit="1"/>
      <protection locked="0"/>
    </xf>
    <xf numFmtId="182" fontId="16" fillId="0" borderId="121" xfId="0" applyNumberFormat="1" applyFont="1" applyBorder="1" applyAlignment="1" applyProtection="1">
      <alignment horizontal="center" vertical="center" shrinkToFit="1"/>
      <protection locked="0"/>
    </xf>
    <xf numFmtId="182" fontId="16" fillId="0" borderId="112" xfId="0" applyNumberFormat="1" applyFont="1" applyBorder="1" applyAlignment="1" applyProtection="1">
      <alignment horizontal="center" vertical="center" shrinkToFit="1"/>
      <protection locked="0"/>
    </xf>
    <xf numFmtId="177" fontId="7" fillId="0" borderId="125" xfId="0" applyNumberFormat="1" applyFont="1" applyBorder="1" applyAlignment="1" applyProtection="1">
      <alignment horizontal="center" vertical="center" shrinkToFit="1"/>
      <protection locked="0"/>
    </xf>
    <xf numFmtId="177" fontId="7" fillId="0" borderId="126" xfId="0" applyNumberFormat="1" applyFont="1" applyBorder="1" applyAlignment="1" applyProtection="1">
      <alignment horizontal="center" vertical="center" shrinkToFit="1"/>
      <protection locked="0"/>
    </xf>
    <xf numFmtId="177" fontId="7" fillId="0" borderId="55" xfId="0" applyNumberFormat="1" applyFont="1" applyBorder="1" applyAlignment="1" applyProtection="1">
      <alignment vertical="center" shrinkToFit="1"/>
      <protection locked="0"/>
    </xf>
    <xf numFmtId="177" fontId="7" fillId="0" borderId="79" xfId="0" applyNumberFormat="1" applyFont="1" applyBorder="1" applyAlignment="1" applyProtection="1">
      <alignment vertical="center" shrinkToFit="1"/>
      <protection locked="0"/>
    </xf>
    <xf numFmtId="0" fontId="16" fillId="0" borderId="134" xfId="0" applyFont="1" applyBorder="1" applyAlignment="1" applyProtection="1">
      <alignment horizontal="center" vertical="center" shrinkToFit="1"/>
      <protection locked="0"/>
    </xf>
    <xf numFmtId="0" fontId="16" fillId="0" borderId="109" xfId="0" applyFont="1" applyBorder="1" applyAlignment="1" applyProtection="1">
      <alignment vertical="center" shrinkToFit="1"/>
      <protection locked="0"/>
    </xf>
    <xf numFmtId="0" fontId="9" fillId="0" borderId="50" xfId="0" applyFont="1" applyBorder="1" applyAlignment="1" applyProtection="1">
      <alignment horizontal="left" vertical="center" shrinkToFit="1"/>
      <protection locked="0"/>
    </xf>
    <xf numFmtId="0" fontId="40" fillId="0" borderId="135" xfId="0" applyFont="1" applyBorder="1" applyAlignment="1" applyProtection="1">
      <alignment vertical="center" shrinkToFit="1"/>
      <protection locked="0"/>
    </xf>
    <xf numFmtId="178" fontId="17" fillId="0" borderId="55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 shrinkToFit="1"/>
    </xf>
    <xf numFmtId="179" fontId="35" fillId="0" borderId="97" xfId="1" applyNumberFormat="1" applyFont="1" applyFill="1" applyBorder="1" applyAlignment="1" applyProtection="1">
      <alignment horizontal="center" vertical="center" shrinkToFit="1"/>
    </xf>
    <xf numFmtId="179" fontId="35" fillId="0" borderId="97" xfId="1" applyNumberFormat="1" applyFont="1" applyBorder="1" applyAlignment="1" applyProtection="1">
      <alignment horizontal="center" vertical="center" shrinkToFit="1"/>
    </xf>
    <xf numFmtId="179" fontId="35" fillId="0" borderId="101" xfId="1" applyNumberFormat="1" applyFont="1" applyBorder="1" applyAlignment="1" applyProtection="1">
      <alignment horizontal="center" vertical="center" shrinkToFit="1"/>
    </xf>
    <xf numFmtId="179" fontId="35" fillId="0" borderId="19" xfId="1" applyNumberFormat="1" applyFont="1" applyBorder="1" applyAlignment="1" applyProtection="1">
      <alignment horizontal="center" vertical="center" shrinkToFit="1"/>
    </xf>
    <xf numFmtId="179" fontId="35" fillId="0" borderId="63" xfId="1" applyNumberFormat="1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64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0" fontId="16" fillId="0" borderId="121" xfId="0" applyFont="1" applyBorder="1" applyAlignment="1" applyProtection="1">
      <alignment horizontal="center" vertical="center" shrinkToFit="1"/>
      <protection locked="0"/>
    </xf>
    <xf numFmtId="0" fontId="16" fillId="0" borderId="112" xfId="0" applyFont="1" applyBorder="1" applyAlignment="1" applyProtection="1">
      <alignment horizontal="center" vertical="center" shrinkToFit="1"/>
      <protection locked="0"/>
    </xf>
    <xf numFmtId="177" fontId="16" fillId="0" borderId="44" xfId="0" applyNumberFormat="1" applyFont="1" applyBorder="1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center" vertical="center" shrinkToFit="1"/>
      <protection locked="0"/>
    </xf>
    <xf numFmtId="177" fontId="0" fillId="0" borderId="64" xfId="0" applyNumberFormat="1" applyBorder="1" applyAlignment="1" applyProtection="1">
      <alignment horizontal="center" vertical="center" shrinkToFit="1"/>
      <protection locked="0"/>
    </xf>
    <xf numFmtId="177" fontId="0" fillId="0" borderId="56" xfId="0" applyNumberFormat="1" applyBorder="1" applyAlignment="1" applyProtection="1">
      <alignment horizontal="center" vertical="center" shrinkToFit="1"/>
      <protection locked="0"/>
    </xf>
    <xf numFmtId="177" fontId="0" fillId="0" borderId="121" xfId="0" applyNumberFormat="1" applyBorder="1" applyAlignment="1" applyProtection="1">
      <alignment horizontal="center" vertical="center" shrinkToFit="1"/>
      <protection locked="0"/>
    </xf>
    <xf numFmtId="177" fontId="0" fillId="0" borderId="112" xfId="0" applyNumberFormat="1" applyBorder="1" applyAlignment="1" applyProtection="1">
      <alignment horizontal="center" vertical="center" shrinkToFit="1"/>
      <protection locked="0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177" fontId="16" fillId="0" borderId="0" xfId="0" applyNumberFormat="1" applyFont="1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vertical="center" shrinkToFit="1"/>
      <protection locked="0"/>
    </xf>
    <xf numFmtId="0" fontId="0" fillId="0" borderId="64" xfId="0" applyBorder="1" applyAlignment="1" applyProtection="1">
      <alignment vertical="center" shrinkToFit="1"/>
      <protection locked="0"/>
    </xf>
    <xf numFmtId="177" fontId="16" fillId="0" borderId="56" xfId="0" applyNumberFormat="1" applyFont="1" applyBorder="1" applyAlignment="1" applyProtection="1">
      <alignment horizontal="center" vertical="center" shrinkToFit="1"/>
      <protection locked="0"/>
    </xf>
    <xf numFmtId="177" fontId="16" fillId="0" borderId="121" xfId="0" applyNumberFormat="1" applyFont="1" applyBorder="1" applyAlignment="1" applyProtection="1">
      <alignment horizontal="center" vertical="center" shrinkToFit="1"/>
      <protection locked="0"/>
    </xf>
    <xf numFmtId="177" fontId="0" fillId="0" borderId="121" xfId="0" applyNumberFormat="1" applyBorder="1" applyAlignment="1" applyProtection="1">
      <alignment vertical="center" shrinkToFit="1"/>
      <protection locked="0"/>
    </xf>
    <xf numFmtId="0" fontId="0" fillId="0" borderId="112" xfId="0" applyBorder="1" applyAlignment="1" applyProtection="1">
      <alignment vertical="center" shrinkToFit="1"/>
      <protection locked="0"/>
    </xf>
    <xf numFmtId="179" fontId="33" fillId="0" borderId="121" xfId="1" applyNumberFormat="1" applyFont="1" applyFill="1" applyBorder="1" applyAlignment="1" applyProtection="1">
      <alignment horizontal="center" vertical="center" shrinkToFit="1"/>
    </xf>
    <xf numFmtId="0" fontId="31" fillId="0" borderId="121" xfId="0" applyFont="1" applyBorder="1" applyAlignment="1">
      <alignment horizontal="center" vertical="center" shrinkToFit="1"/>
    </xf>
    <xf numFmtId="0" fontId="31" fillId="0" borderId="112" xfId="0" applyFont="1" applyBorder="1" applyAlignment="1">
      <alignment horizontal="center" vertical="center" shrinkToFit="1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26" fillId="0" borderId="77" xfId="0" applyFont="1" applyBorder="1" applyAlignment="1">
      <alignment horizontal="center" vertical="center" shrinkToFit="1"/>
    </xf>
    <xf numFmtId="0" fontId="11" fillId="0" borderId="136" xfId="0" applyFont="1" applyBorder="1" applyAlignment="1">
      <alignment horizontal="center" vertical="center" shrinkToFit="1"/>
    </xf>
    <xf numFmtId="0" fontId="25" fillId="0" borderId="137" xfId="0" applyFont="1" applyBorder="1" applyAlignment="1">
      <alignment horizontal="center" vertical="center" shrinkToFit="1"/>
    </xf>
    <xf numFmtId="179" fontId="33" fillId="0" borderId="121" xfId="1" applyNumberFormat="1" applyFont="1" applyBorder="1" applyAlignment="1" applyProtection="1">
      <alignment horizontal="center" vertical="center" shrinkToFit="1"/>
    </xf>
    <xf numFmtId="179" fontId="33" fillId="0" borderId="112" xfId="1" applyNumberFormat="1" applyFont="1" applyBorder="1" applyAlignment="1" applyProtection="1">
      <alignment horizontal="center" vertical="center" shrinkToFit="1"/>
    </xf>
    <xf numFmtId="0" fontId="12" fillId="0" borderId="133" xfId="0" applyFont="1" applyBorder="1" applyAlignment="1">
      <alignment horizontal="center" vertical="center" shrinkToFit="1"/>
    </xf>
    <xf numFmtId="0" fontId="12" fillId="0" borderId="92" xfId="0" applyFont="1" applyBorder="1" applyAlignment="1">
      <alignment horizontal="center" vertical="center" shrinkToFit="1"/>
    </xf>
    <xf numFmtId="0" fontId="12" fillId="0" borderId="127" xfId="0" applyFont="1" applyBorder="1" applyAlignment="1">
      <alignment horizontal="center" vertical="center" shrinkToFit="1"/>
    </xf>
    <xf numFmtId="0" fontId="12" fillId="0" borderId="128" xfId="0" applyFont="1" applyBorder="1" applyAlignment="1">
      <alignment horizontal="center" vertical="center" shrinkToFit="1"/>
    </xf>
    <xf numFmtId="38" fontId="10" fillId="0" borderId="123" xfId="0" applyNumberFormat="1" applyFont="1" applyBorder="1" applyAlignment="1">
      <alignment horizontal="center" vertical="center" textRotation="255"/>
    </xf>
    <xf numFmtId="38" fontId="10" fillId="0" borderId="124" xfId="0" applyNumberFormat="1" applyFont="1" applyBorder="1" applyAlignment="1">
      <alignment horizontal="center" vertical="center" textRotation="255"/>
    </xf>
    <xf numFmtId="38" fontId="10" fillId="0" borderId="88" xfId="0" applyNumberFormat="1" applyFont="1" applyBorder="1" applyAlignment="1">
      <alignment horizontal="center" vertical="center" textRotation="255"/>
    </xf>
    <xf numFmtId="179" fontId="13" fillId="0" borderId="138" xfId="1" applyNumberFormat="1" applyFont="1" applyBorder="1" applyAlignment="1" applyProtection="1">
      <alignment horizontal="center" vertical="center"/>
    </xf>
    <xf numFmtId="179" fontId="13" fillId="0" borderId="135" xfId="1" applyNumberFormat="1" applyFont="1" applyBorder="1" applyAlignment="1" applyProtection="1">
      <alignment horizontal="center" vertical="center"/>
    </xf>
    <xf numFmtId="0" fontId="10" fillId="0" borderId="123" xfId="0" applyFont="1" applyBorder="1" applyAlignment="1">
      <alignment horizontal="center" vertical="center" textRotation="255"/>
    </xf>
    <xf numFmtId="0" fontId="0" fillId="0" borderId="124" xfId="0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38" fontId="10" fillId="0" borderId="40" xfId="0" applyNumberFormat="1" applyFont="1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6" fillId="0" borderId="38" xfId="0" applyFont="1" applyBorder="1" applyAlignment="1">
      <alignment vertical="center"/>
    </xf>
    <xf numFmtId="0" fontId="6" fillId="0" borderId="139" xfId="0" applyFont="1" applyBorder="1" applyAlignment="1">
      <alignment horizontal="left" vertical="center"/>
    </xf>
    <xf numFmtId="0" fontId="6" fillId="0" borderId="140" xfId="0" applyFont="1" applyBorder="1" applyAlignment="1">
      <alignment horizontal="left" vertical="center"/>
    </xf>
    <xf numFmtId="0" fontId="0" fillId="0" borderId="1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5" fillId="0" borderId="141" xfId="0" applyFont="1" applyBorder="1" applyAlignment="1">
      <alignment vertical="center"/>
    </xf>
    <xf numFmtId="0" fontId="0" fillId="0" borderId="142" xfId="0" applyBorder="1" applyAlignment="1">
      <alignment vertical="center"/>
    </xf>
    <xf numFmtId="38" fontId="10" fillId="0" borderId="123" xfId="0" applyNumberFormat="1" applyFont="1" applyBorder="1" applyAlignment="1">
      <alignment vertical="center" textRotation="255"/>
    </xf>
    <xf numFmtId="0" fontId="0" fillId="0" borderId="124" xfId="0" applyBorder="1" applyAlignment="1">
      <alignment vertical="center" textRotation="255"/>
    </xf>
    <xf numFmtId="0" fontId="0" fillId="0" borderId="88" xfId="0" applyBorder="1" applyAlignment="1">
      <alignment vertical="center" textRotation="255"/>
    </xf>
    <xf numFmtId="0" fontId="6" fillId="0" borderId="38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 textRotation="255"/>
    </xf>
    <xf numFmtId="0" fontId="10" fillId="0" borderId="88" xfId="0" applyFont="1" applyBorder="1" applyAlignment="1">
      <alignment horizontal="center" vertical="center" textRotation="255"/>
    </xf>
    <xf numFmtId="38" fontId="6" fillId="0" borderId="40" xfId="0" applyNumberFormat="1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179" fontId="13" fillId="0" borderId="138" xfId="1" applyNumberFormat="1" applyFont="1" applyBorder="1" applyAlignment="1" applyProtection="1">
      <alignment horizontal="right" vertical="center"/>
    </xf>
    <xf numFmtId="179" fontId="0" fillId="0" borderId="135" xfId="0" applyNumberFormat="1" applyBorder="1" applyAlignment="1">
      <alignment vertical="center"/>
    </xf>
    <xf numFmtId="0" fontId="10" fillId="0" borderId="40" xfId="0" applyFont="1" applyBorder="1" applyAlignment="1">
      <alignment horizontal="center" vertical="center" textRotation="255"/>
    </xf>
    <xf numFmtId="0" fontId="0" fillId="0" borderId="47" xfId="0" applyBorder="1" applyAlignment="1">
      <alignment vertical="center" textRotation="255"/>
    </xf>
    <xf numFmtId="0" fontId="0" fillId="0" borderId="28" xfId="0" applyBorder="1" applyAlignment="1">
      <alignment vertical="center" textRotation="255"/>
    </xf>
    <xf numFmtId="0" fontId="10" fillId="0" borderId="123" xfId="0" applyFont="1" applyBorder="1" applyAlignment="1">
      <alignment vertical="center" textRotation="255"/>
    </xf>
    <xf numFmtId="0" fontId="0" fillId="0" borderId="124" xfId="0" applyBorder="1" applyAlignment="1">
      <alignment vertical="center"/>
    </xf>
    <xf numFmtId="0" fontId="0" fillId="0" borderId="88" xfId="0" applyBorder="1" applyAlignment="1">
      <alignment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182" fontId="16" fillId="0" borderId="47" xfId="0" applyNumberFormat="1" applyFont="1" applyBorder="1" applyAlignment="1" applyProtection="1">
      <alignment horizontal="center" vertical="center" shrinkToFit="1"/>
      <protection locked="0"/>
    </xf>
    <xf numFmtId="182" fontId="16" fillId="0" borderId="0" xfId="0" applyNumberFormat="1" applyFont="1" applyAlignment="1" applyProtection="1">
      <alignment horizontal="center" vertical="center" shrinkToFit="1"/>
      <protection locked="0"/>
    </xf>
    <xf numFmtId="0" fontId="6" fillId="0" borderId="1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180" fontId="9" fillId="0" borderId="46" xfId="0" applyNumberFormat="1" applyFont="1" applyBorder="1" applyAlignment="1" applyProtection="1">
      <alignment horizontal="left" vertical="center" shrinkToFit="1"/>
      <protection locked="0"/>
    </xf>
    <xf numFmtId="179" fontId="13" fillId="0" borderId="135" xfId="1" applyNumberFormat="1" applyFont="1" applyBorder="1" applyAlignment="1" applyProtection="1">
      <alignment horizontal="right" vertical="center"/>
    </xf>
    <xf numFmtId="0" fontId="9" fillId="0" borderId="135" xfId="0" applyFont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56" fontId="9" fillId="0" borderId="49" xfId="0" applyNumberFormat="1" applyFont="1" applyBorder="1" applyAlignment="1" applyProtection="1">
      <alignment horizontal="center" vertical="center" shrinkToFit="1"/>
      <protection locked="0"/>
    </xf>
    <xf numFmtId="56" fontId="9" fillId="0" borderId="131" xfId="0" applyNumberFormat="1" applyFont="1" applyBorder="1" applyAlignment="1" applyProtection="1">
      <alignment horizontal="center" vertical="center" shrinkToFit="1"/>
      <protection locked="0"/>
    </xf>
    <xf numFmtId="0" fontId="9" fillId="0" borderId="131" xfId="0" applyFont="1" applyBorder="1" applyAlignment="1" applyProtection="1">
      <alignment vertical="center" shrinkToFit="1"/>
      <protection locked="0"/>
    </xf>
    <xf numFmtId="0" fontId="6" fillId="0" borderId="83" xfId="0" applyFont="1" applyBorder="1" applyAlignment="1">
      <alignment vertical="center" shrinkToFit="1"/>
    </xf>
    <xf numFmtId="176" fontId="7" fillId="0" borderId="144" xfId="0" applyNumberFormat="1" applyFont="1" applyBorder="1" applyAlignment="1" applyProtection="1">
      <alignment horizontal="center" vertical="center" shrinkToFit="1"/>
      <protection locked="0"/>
    </xf>
    <xf numFmtId="176" fontId="7" fillId="0" borderId="126" xfId="0" applyNumberFormat="1" applyFont="1" applyBorder="1" applyAlignment="1" applyProtection="1">
      <alignment horizontal="center" vertical="center" shrinkToFit="1"/>
      <protection locked="0"/>
    </xf>
    <xf numFmtId="176" fontId="7" fillId="0" borderId="42" xfId="0" applyNumberFormat="1" applyFont="1" applyBorder="1" applyAlignment="1" applyProtection="1">
      <alignment horizontal="center" vertical="center" shrinkToFit="1"/>
      <protection locked="0"/>
    </xf>
    <xf numFmtId="176" fontId="7" fillId="0" borderId="79" xfId="0" applyNumberFormat="1" applyFont="1" applyBorder="1" applyAlignment="1" applyProtection="1">
      <alignment horizontal="center" vertical="center" shrinkToFit="1"/>
      <protection locked="0"/>
    </xf>
    <xf numFmtId="177" fontId="7" fillId="0" borderId="144" xfId="0" applyNumberFormat="1" applyFont="1" applyBorder="1" applyAlignment="1" applyProtection="1">
      <alignment horizontal="center" vertical="center" shrinkToFit="1"/>
      <protection locked="0"/>
    </xf>
    <xf numFmtId="177" fontId="7" fillId="0" borderId="42" xfId="0" applyNumberFormat="1" applyFont="1" applyBorder="1" applyAlignment="1" applyProtection="1">
      <alignment horizontal="center" vertical="center" shrinkToFit="1"/>
      <protection locked="0"/>
    </xf>
    <xf numFmtId="177" fontId="7" fillId="0" borderId="55" xfId="0" applyNumberFormat="1" applyFont="1" applyBorder="1" applyAlignment="1" applyProtection="1">
      <alignment horizontal="center" vertical="center" shrinkToFit="1"/>
      <protection locked="0"/>
    </xf>
    <xf numFmtId="177" fontId="7" fillId="0" borderId="79" xfId="0" applyNumberFormat="1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>
      <alignment horizontal="center" vertical="center" shrinkToFit="1"/>
    </xf>
    <xf numFmtId="0" fontId="16" fillId="0" borderId="145" xfId="0" applyFont="1" applyBorder="1" applyAlignment="1" applyProtection="1">
      <alignment horizontal="center" vertical="center" shrinkToFit="1"/>
      <protection locked="0"/>
    </xf>
    <xf numFmtId="0" fontId="16" fillId="0" borderId="95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177" fontId="16" fillId="0" borderId="145" xfId="0" applyNumberFormat="1" applyFont="1" applyBorder="1" applyAlignment="1" applyProtection="1">
      <alignment horizontal="center" vertical="center" shrinkToFit="1"/>
      <protection locked="0"/>
    </xf>
    <xf numFmtId="177" fontId="16" fillId="0" borderId="95" xfId="0" applyNumberFormat="1" applyFont="1" applyBorder="1" applyAlignment="1" applyProtection="1">
      <alignment horizontal="center" vertical="center" shrinkToFit="1"/>
      <protection locked="0"/>
    </xf>
    <xf numFmtId="177" fontId="16" fillId="0" borderId="33" xfId="0" applyNumberFormat="1" applyFont="1" applyBorder="1" applyAlignment="1" applyProtection="1">
      <alignment horizontal="center" vertical="center" shrinkToFit="1"/>
      <protection locked="0"/>
    </xf>
    <xf numFmtId="177" fontId="16" fillId="0" borderId="112" xfId="0" applyNumberFormat="1" applyFont="1" applyBorder="1" applyAlignment="1" applyProtection="1">
      <alignment horizontal="center" vertical="center" shrinkToFit="1"/>
      <protection locked="0"/>
    </xf>
    <xf numFmtId="0" fontId="11" fillId="0" borderId="137" xfId="0" applyFont="1" applyBorder="1" applyAlignment="1">
      <alignment horizontal="center" vertical="center" shrinkToFit="1"/>
    </xf>
    <xf numFmtId="178" fontId="4" fillId="0" borderId="119" xfId="0" applyNumberFormat="1" applyFont="1" applyBorder="1" applyAlignment="1">
      <alignment horizontal="center" vertical="center" shrinkToFit="1"/>
    </xf>
    <xf numFmtId="179" fontId="35" fillId="0" borderId="101" xfId="1" applyNumberFormat="1" applyFont="1" applyFill="1" applyBorder="1" applyAlignment="1" applyProtection="1">
      <alignment horizontal="center" vertical="center" shrinkToFit="1"/>
    </xf>
    <xf numFmtId="179" fontId="35" fillId="0" borderId="19" xfId="1" applyNumberFormat="1" applyFont="1" applyFill="1" applyBorder="1" applyAlignment="1" applyProtection="1">
      <alignment horizontal="center" vertical="center" shrinkToFit="1"/>
    </xf>
    <xf numFmtId="179" fontId="35" fillId="0" borderId="63" xfId="1" applyNumberFormat="1" applyFont="1" applyFill="1" applyBorder="1" applyAlignment="1" applyProtection="1">
      <alignment horizontal="center" vertical="center" shrinkToFit="1"/>
    </xf>
    <xf numFmtId="0" fontId="16" fillId="0" borderId="146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06" xfId="0" applyFont="1" applyBorder="1" applyAlignment="1" applyProtection="1">
      <alignment horizontal="center" vertical="center" shrinkToFit="1"/>
      <protection locked="0"/>
    </xf>
    <xf numFmtId="0" fontId="16" fillId="0" borderId="109" xfId="0" applyFont="1" applyBorder="1" applyAlignment="1" applyProtection="1">
      <alignment horizontal="center" vertical="center" shrinkToFit="1"/>
      <protection locked="0"/>
    </xf>
    <xf numFmtId="179" fontId="33" fillId="0" borderId="143" xfId="1" applyNumberFormat="1" applyFont="1" applyFill="1" applyBorder="1" applyAlignment="1" applyProtection="1">
      <alignment horizontal="center" vertical="center" shrinkToFit="1"/>
    </xf>
    <xf numFmtId="179" fontId="33" fillId="0" borderId="86" xfId="1" applyNumberFormat="1" applyFont="1" applyFill="1" applyBorder="1" applyAlignment="1" applyProtection="1">
      <alignment horizontal="center" vertical="center" shrinkToFit="1"/>
    </xf>
  </cellXfs>
  <cellStyles count="5">
    <cellStyle name="桁区切り" xfId="1" builtinId="6"/>
    <cellStyle name="桁区切り 2" xfId="2" xr:uid="{47AA7E9B-9BF7-41D7-9EB3-4E4741244A29}"/>
    <cellStyle name="標準" xfId="0" builtinId="0"/>
    <cellStyle name="標準_H15．12.1 部数改定" xfId="3" xr:uid="{D258613F-3D7A-4ED3-85CD-0E418D2DBF68}"/>
    <cellStyle name="標準_NEW部数表H19.6" xfId="4" xr:uid="{F11335CE-1D92-4E37-A794-77DF2785A093}"/>
  </cellStyles>
  <dxfs count="4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lightGrid"/>
      </fill>
    </dxf>
    <dxf>
      <fill>
        <patternFill>
          <bgColor rgb="FFFFFF00"/>
        </patternFill>
      </fill>
    </dxf>
    <dxf>
      <fill>
        <patternFill patternType="lightGrid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35</xdr:row>
      <xdr:rowOff>190500</xdr:rowOff>
    </xdr:from>
    <xdr:to>
      <xdr:col>18</xdr:col>
      <xdr:colOff>361950</xdr:colOff>
      <xdr:row>37</xdr:row>
      <xdr:rowOff>47625</xdr:rowOff>
    </xdr:to>
    <xdr:pic>
      <xdr:nvPicPr>
        <xdr:cNvPr id="17171" name="Picture 223" descr="社名（透過）">
          <a:extLst>
            <a:ext uri="{FF2B5EF4-FFF2-40B4-BE49-F238E27FC236}">
              <a16:creationId xmlns:a16="http://schemas.microsoft.com/office/drawing/2014/main" id="{002A7C43-2F3D-98E9-3245-A7BAFCDF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7867650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428625</xdr:colOff>
      <xdr:row>33</xdr:row>
      <xdr:rowOff>200025</xdr:rowOff>
    </xdr:from>
    <xdr:to>
      <xdr:col>19</xdr:col>
      <xdr:colOff>485775</xdr:colOff>
      <xdr:row>38</xdr:row>
      <xdr:rowOff>57150</xdr:rowOff>
    </xdr:to>
    <xdr:pic>
      <xdr:nvPicPr>
        <xdr:cNvPr id="17172" name="図 2">
          <a:extLst>
            <a:ext uri="{FF2B5EF4-FFF2-40B4-BE49-F238E27FC236}">
              <a16:creationId xmlns:a16="http://schemas.microsoft.com/office/drawing/2014/main" id="{A95EA66E-26F0-6F28-43DF-A77DCE388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439025"/>
          <a:ext cx="8191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31</xdr:row>
      <xdr:rowOff>133350</xdr:rowOff>
    </xdr:from>
    <xdr:to>
      <xdr:col>18</xdr:col>
      <xdr:colOff>409575</xdr:colOff>
      <xdr:row>32</xdr:row>
      <xdr:rowOff>200025</xdr:rowOff>
    </xdr:to>
    <xdr:pic>
      <xdr:nvPicPr>
        <xdr:cNvPr id="23941" name="Picture 230" descr="社名（透過）">
          <a:extLst>
            <a:ext uri="{FF2B5EF4-FFF2-40B4-BE49-F238E27FC236}">
              <a16:creationId xmlns:a16="http://schemas.microsoft.com/office/drawing/2014/main" id="{2B2662D6-0553-E155-6ACC-BA7C5FC0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6962775"/>
          <a:ext cx="2171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485775</xdr:colOff>
      <xdr:row>29</xdr:row>
      <xdr:rowOff>238125</xdr:rowOff>
    </xdr:from>
    <xdr:to>
      <xdr:col>19</xdr:col>
      <xdr:colOff>476250</xdr:colOff>
      <xdr:row>33</xdr:row>
      <xdr:rowOff>200025</xdr:rowOff>
    </xdr:to>
    <xdr:pic>
      <xdr:nvPicPr>
        <xdr:cNvPr id="23942" name="図 3">
          <a:extLst>
            <a:ext uri="{FF2B5EF4-FFF2-40B4-BE49-F238E27FC236}">
              <a16:creationId xmlns:a16="http://schemas.microsoft.com/office/drawing/2014/main" id="{A31C48B5-299E-B541-3ADA-2707BCB28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6600825"/>
          <a:ext cx="7524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30</xdr:row>
      <xdr:rowOff>161925</xdr:rowOff>
    </xdr:from>
    <xdr:to>
      <xdr:col>18</xdr:col>
      <xdr:colOff>561975</xdr:colOff>
      <xdr:row>32</xdr:row>
      <xdr:rowOff>19050</xdr:rowOff>
    </xdr:to>
    <xdr:pic>
      <xdr:nvPicPr>
        <xdr:cNvPr id="20234" name="Picture 219" descr="社名（透過）">
          <a:extLst>
            <a:ext uri="{FF2B5EF4-FFF2-40B4-BE49-F238E27FC236}">
              <a16:creationId xmlns:a16="http://schemas.microsoft.com/office/drawing/2014/main" id="{7AA2B391-66DC-B45C-75AF-C291AC0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6962775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628650</xdr:colOff>
      <xdr:row>28</xdr:row>
      <xdr:rowOff>209550</xdr:rowOff>
    </xdr:from>
    <xdr:to>
      <xdr:col>20</xdr:col>
      <xdr:colOff>133350</xdr:colOff>
      <xdr:row>32</xdr:row>
      <xdr:rowOff>171450</xdr:rowOff>
    </xdr:to>
    <xdr:pic>
      <xdr:nvPicPr>
        <xdr:cNvPr id="20235" name="図 3">
          <a:extLst>
            <a:ext uri="{FF2B5EF4-FFF2-40B4-BE49-F238E27FC236}">
              <a16:creationId xmlns:a16="http://schemas.microsoft.com/office/drawing/2014/main" id="{E53FB012-2041-AF98-0A3B-A8309AAE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6496050"/>
          <a:ext cx="7810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36</xdr:row>
      <xdr:rowOff>171450</xdr:rowOff>
    </xdr:from>
    <xdr:to>
      <xdr:col>18</xdr:col>
      <xdr:colOff>342900</xdr:colOff>
      <xdr:row>38</xdr:row>
      <xdr:rowOff>38100</xdr:rowOff>
    </xdr:to>
    <xdr:pic>
      <xdr:nvPicPr>
        <xdr:cNvPr id="19211" name="Picture 220" descr="社名（透過）">
          <a:extLst>
            <a:ext uri="{FF2B5EF4-FFF2-40B4-BE49-F238E27FC236}">
              <a16:creationId xmlns:a16="http://schemas.microsoft.com/office/drawing/2014/main" id="{B7A2871A-CB5C-7A92-5D57-2AD2305B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7762875"/>
          <a:ext cx="2171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400050</xdr:colOff>
      <xdr:row>34</xdr:row>
      <xdr:rowOff>190500</xdr:rowOff>
    </xdr:from>
    <xdr:to>
      <xdr:col>19</xdr:col>
      <xdr:colOff>409575</xdr:colOff>
      <xdr:row>39</xdr:row>
      <xdr:rowOff>38100</xdr:rowOff>
    </xdr:to>
    <xdr:pic>
      <xdr:nvPicPr>
        <xdr:cNvPr id="19212" name="図 4">
          <a:extLst>
            <a:ext uri="{FF2B5EF4-FFF2-40B4-BE49-F238E27FC236}">
              <a16:creationId xmlns:a16="http://schemas.microsoft.com/office/drawing/2014/main" id="{C3999A83-D51D-289B-5D3E-7790302C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7353300"/>
          <a:ext cx="7715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30</xdr:row>
      <xdr:rowOff>161925</xdr:rowOff>
    </xdr:from>
    <xdr:to>
      <xdr:col>18</xdr:col>
      <xdr:colOff>323850</xdr:colOff>
      <xdr:row>32</xdr:row>
      <xdr:rowOff>19050</xdr:rowOff>
    </xdr:to>
    <xdr:pic>
      <xdr:nvPicPr>
        <xdr:cNvPr id="18190" name="Picture 219" descr="社名（透過）">
          <a:extLst>
            <a:ext uri="{FF2B5EF4-FFF2-40B4-BE49-F238E27FC236}">
              <a16:creationId xmlns:a16="http://schemas.microsoft.com/office/drawing/2014/main" id="{A9CA9631-6068-364E-F361-DA566E4FE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6905625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390525</xdr:colOff>
      <xdr:row>28</xdr:row>
      <xdr:rowOff>200025</xdr:rowOff>
    </xdr:from>
    <xdr:to>
      <xdr:col>19</xdr:col>
      <xdr:colOff>438150</xdr:colOff>
      <xdr:row>33</xdr:row>
      <xdr:rowOff>38100</xdr:rowOff>
    </xdr:to>
    <xdr:pic>
      <xdr:nvPicPr>
        <xdr:cNvPr id="18191" name="図 3">
          <a:extLst>
            <a:ext uri="{FF2B5EF4-FFF2-40B4-BE49-F238E27FC236}">
              <a16:creationId xmlns:a16="http://schemas.microsoft.com/office/drawing/2014/main" id="{6A7F91A1-CAA9-56E7-43BF-659A9EA6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6505575"/>
          <a:ext cx="809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30</xdr:row>
      <xdr:rowOff>142875</xdr:rowOff>
    </xdr:from>
    <xdr:to>
      <xdr:col>18</xdr:col>
      <xdr:colOff>333375</xdr:colOff>
      <xdr:row>31</xdr:row>
      <xdr:rowOff>219075</xdr:rowOff>
    </xdr:to>
    <xdr:pic>
      <xdr:nvPicPr>
        <xdr:cNvPr id="21259" name="Picture 219" descr="社名（透過）">
          <a:extLst>
            <a:ext uri="{FF2B5EF4-FFF2-40B4-BE49-F238E27FC236}">
              <a16:creationId xmlns:a16="http://schemas.microsoft.com/office/drawing/2014/main" id="{90485A7D-0619-CA0E-AF72-61CCDE96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6724650"/>
          <a:ext cx="2171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400050</xdr:colOff>
      <xdr:row>28</xdr:row>
      <xdr:rowOff>190500</xdr:rowOff>
    </xdr:from>
    <xdr:to>
      <xdr:col>19</xdr:col>
      <xdr:colOff>457200</xdr:colOff>
      <xdr:row>33</xdr:row>
      <xdr:rowOff>47625</xdr:rowOff>
    </xdr:to>
    <xdr:pic>
      <xdr:nvPicPr>
        <xdr:cNvPr id="21260" name="図 2">
          <a:extLst>
            <a:ext uri="{FF2B5EF4-FFF2-40B4-BE49-F238E27FC236}">
              <a16:creationId xmlns:a16="http://schemas.microsoft.com/office/drawing/2014/main" id="{E1DCF1E7-352D-4196-99CB-7973FF635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6334125"/>
          <a:ext cx="8191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5723-A5E1-4360-8AA1-EB10875A399A}">
  <dimension ref="A1:K21"/>
  <sheetViews>
    <sheetView tabSelected="1" zoomScaleNormal="100" workbookViewId="0"/>
  </sheetViews>
  <sheetFormatPr defaultRowHeight="13.5"/>
  <cols>
    <col min="1" max="1" width="11.125" style="166" customWidth="1"/>
    <col min="2" max="3" width="13.125" style="166" customWidth="1"/>
    <col min="4" max="5" width="11.125" style="166" customWidth="1"/>
    <col min="6" max="7" width="13.125" style="166" customWidth="1"/>
    <col min="8" max="9" width="11.125" style="166" customWidth="1"/>
    <col min="10" max="11" width="13.125" style="166" customWidth="1"/>
    <col min="12" max="12" width="9" style="166"/>
    <col min="13" max="13" width="10" style="166" bestFit="1" customWidth="1"/>
    <col min="14" max="16384" width="9" style="166"/>
  </cols>
  <sheetData>
    <row r="1" spans="1:11" ht="31.5" customHeight="1" thickBot="1">
      <c r="B1" s="167"/>
      <c r="C1" s="167"/>
      <c r="D1" s="414" t="s">
        <v>175</v>
      </c>
      <c r="E1" s="415"/>
      <c r="F1" s="415"/>
      <c r="G1" s="415"/>
      <c r="H1" s="416"/>
      <c r="I1" s="167"/>
      <c r="J1" s="167"/>
      <c r="K1" s="167"/>
    </row>
    <row r="2" spans="1:11" ht="20.25" customHeight="1" thickBot="1">
      <c r="A2" s="168"/>
      <c r="B2" s="168"/>
      <c r="C2" s="168"/>
      <c r="D2" s="168"/>
      <c r="E2" s="168"/>
      <c r="F2" s="168"/>
      <c r="G2" s="168"/>
      <c r="H2" s="168"/>
      <c r="I2" s="168"/>
      <c r="J2" s="417" t="s">
        <v>334</v>
      </c>
      <c r="K2" s="417"/>
    </row>
    <row r="3" spans="1:11" ht="24.75" customHeight="1" thickBot="1">
      <c r="A3" s="169" t="s">
        <v>176</v>
      </c>
      <c r="B3" s="170" t="s">
        <v>177</v>
      </c>
      <c r="C3" s="171" t="s">
        <v>178</v>
      </c>
      <c r="D3" s="172" t="s">
        <v>179</v>
      </c>
      <c r="E3" s="170" t="s">
        <v>176</v>
      </c>
      <c r="F3" s="170" t="s">
        <v>177</v>
      </c>
      <c r="G3" s="171" t="s">
        <v>178</v>
      </c>
      <c r="H3" s="172" t="s">
        <v>180</v>
      </c>
      <c r="I3" s="377" t="s">
        <v>176</v>
      </c>
      <c r="J3" s="170" t="s">
        <v>177</v>
      </c>
      <c r="K3" s="171" t="s">
        <v>178</v>
      </c>
    </row>
    <row r="4" spans="1:11" ht="24.75" customHeight="1" thickBot="1">
      <c r="A4" s="173" t="s">
        <v>181</v>
      </c>
      <c r="B4" s="174">
        <v>401825</v>
      </c>
      <c r="C4" s="175">
        <v>994537</v>
      </c>
      <c r="D4" s="176"/>
      <c r="E4" s="177" t="s">
        <v>129</v>
      </c>
      <c r="F4" s="174">
        <v>67465</v>
      </c>
      <c r="G4" s="175">
        <v>186488</v>
      </c>
      <c r="H4" s="418" t="s">
        <v>74</v>
      </c>
      <c r="I4" s="178" t="s">
        <v>75</v>
      </c>
      <c r="J4" s="378">
        <v>7459</v>
      </c>
      <c r="K4" s="179">
        <v>20559</v>
      </c>
    </row>
    <row r="5" spans="1:11" ht="24.75" customHeight="1" thickBot="1">
      <c r="A5" s="173" t="s">
        <v>125</v>
      </c>
      <c r="B5" s="174">
        <v>334360</v>
      </c>
      <c r="C5" s="175">
        <v>808049</v>
      </c>
      <c r="D5" s="418" t="s">
        <v>126</v>
      </c>
      <c r="E5" s="178" t="s">
        <v>182</v>
      </c>
      <c r="F5" s="378">
        <v>4584</v>
      </c>
      <c r="G5" s="179">
        <v>12821</v>
      </c>
      <c r="H5" s="412"/>
      <c r="I5" s="181" t="s">
        <v>183</v>
      </c>
      <c r="J5" s="380">
        <v>4332</v>
      </c>
      <c r="K5" s="182">
        <v>12895</v>
      </c>
    </row>
    <row r="6" spans="1:11" ht="24.75" customHeight="1">
      <c r="A6" s="183" t="s">
        <v>14</v>
      </c>
      <c r="B6" s="378">
        <v>104850</v>
      </c>
      <c r="C6" s="379">
        <v>237800</v>
      </c>
      <c r="D6" s="412"/>
      <c r="E6" s="181" t="s">
        <v>184</v>
      </c>
      <c r="F6" s="380">
        <v>3577</v>
      </c>
      <c r="G6" s="182">
        <v>9965</v>
      </c>
      <c r="H6" s="412" t="s">
        <v>82</v>
      </c>
      <c r="I6" s="181" t="s">
        <v>85</v>
      </c>
      <c r="J6" s="380">
        <v>2632</v>
      </c>
      <c r="K6" s="182">
        <v>6121</v>
      </c>
    </row>
    <row r="7" spans="1:11" ht="24.75" customHeight="1">
      <c r="A7" s="184" t="s">
        <v>185</v>
      </c>
      <c r="B7" s="380">
        <v>33510</v>
      </c>
      <c r="C7" s="182">
        <v>75689</v>
      </c>
      <c r="D7" s="412" t="s">
        <v>127</v>
      </c>
      <c r="E7" s="181" t="s">
        <v>186</v>
      </c>
      <c r="F7" s="380">
        <v>6088</v>
      </c>
      <c r="G7" s="182">
        <v>16136</v>
      </c>
      <c r="H7" s="412"/>
      <c r="I7" s="181" t="s">
        <v>83</v>
      </c>
      <c r="J7" s="380">
        <v>4364</v>
      </c>
      <c r="K7" s="182">
        <v>11671</v>
      </c>
    </row>
    <row r="8" spans="1:11" ht="24.75" customHeight="1">
      <c r="A8" s="184" t="s">
        <v>103</v>
      </c>
      <c r="B8" s="380">
        <v>45950</v>
      </c>
      <c r="C8" s="182">
        <v>113110</v>
      </c>
      <c r="D8" s="412"/>
      <c r="E8" s="181" t="s">
        <v>187</v>
      </c>
      <c r="F8" s="380">
        <v>1625</v>
      </c>
      <c r="G8" s="182">
        <v>4237</v>
      </c>
      <c r="H8" s="412"/>
      <c r="I8" s="181" t="s">
        <v>188</v>
      </c>
      <c r="J8" s="380">
        <v>2076</v>
      </c>
      <c r="K8" s="182">
        <v>5857</v>
      </c>
    </row>
    <row r="9" spans="1:11" ht="24.75" customHeight="1">
      <c r="A9" s="184" t="s">
        <v>96</v>
      </c>
      <c r="B9" s="380">
        <v>39300</v>
      </c>
      <c r="C9" s="182">
        <v>92362</v>
      </c>
      <c r="D9" s="412"/>
      <c r="E9" s="181" t="s">
        <v>37</v>
      </c>
      <c r="F9" s="380">
        <v>2027</v>
      </c>
      <c r="G9" s="182">
        <v>5440</v>
      </c>
      <c r="H9" s="412" t="s">
        <v>128</v>
      </c>
      <c r="I9" s="181" t="s">
        <v>189</v>
      </c>
      <c r="J9" s="380">
        <v>2410</v>
      </c>
      <c r="K9" s="182">
        <v>7188</v>
      </c>
    </row>
    <row r="10" spans="1:11" ht="24.75" customHeight="1">
      <c r="A10" s="184" t="s">
        <v>51</v>
      </c>
      <c r="B10" s="380">
        <v>12674</v>
      </c>
      <c r="C10" s="182">
        <v>31450</v>
      </c>
      <c r="D10" s="412"/>
      <c r="E10" s="181" t="s">
        <v>36</v>
      </c>
      <c r="F10" s="380">
        <v>2442</v>
      </c>
      <c r="G10" s="182">
        <v>6708</v>
      </c>
      <c r="H10" s="412"/>
      <c r="I10" s="181" t="s">
        <v>190</v>
      </c>
      <c r="J10" s="380">
        <v>6621</v>
      </c>
      <c r="K10" s="182">
        <v>18228</v>
      </c>
    </row>
    <row r="11" spans="1:11" ht="24.75" customHeight="1" thickBot="1">
      <c r="A11" s="184" t="s">
        <v>191</v>
      </c>
      <c r="B11" s="380">
        <v>14236</v>
      </c>
      <c r="C11" s="182">
        <v>38281</v>
      </c>
      <c r="D11" s="180" t="s">
        <v>47</v>
      </c>
      <c r="E11" s="181" t="s">
        <v>48</v>
      </c>
      <c r="F11" s="380">
        <v>1948</v>
      </c>
      <c r="G11" s="182">
        <v>5581</v>
      </c>
      <c r="H11" s="185" t="s">
        <v>98</v>
      </c>
      <c r="I11" s="186" t="s">
        <v>99</v>
      </c>
      <c r="J11" s="381">
        <v>4286</v>
      </c>
      <c r="K11" s="187">
        <v>11473</v>
      </c>
    </row>
    <row r="12" spans="1:11" ht="24.75" customHeight="1">
      <c r="A12" s="184" t="s">
        <v>16</v>
      </c>
      <c r="B12" s="380">
        <v>10443</v>
      </c>
      <c r="C12" s="182">
        <v>26568</v>
      </c>
      <c r="D12" s="412" t="s">
        <v>52</v>
      </c>
      <c r="E12" s="181" t="s">
        <v>56</v>
      </c>
      <c r="F12" s="380">
        <v>1503</v>
      </c>
      <c r="G12" s="182">
        <v>4388</v>
      </c>
      <c r="I12" s="188"/>
      <c r="J12" s="189"/>
      <c r="K12" s="189"/>
    </row>
    <row r="13" spans="1:11" ht="24.75" customHeight="1">
      <c r="A13" s="184" t="s">
        <v>44</v>
      </c>
      <c r="B13" s="380">
        <v>7436</v>
      </c>
      <c r="C13" s="182">
        <v>20164</v>
      </c>
      <c r="D13" s="412"/>
      <c r="E13" s="181" t="s">
        <v>192</v>
      </c>
      <c r="F13" s="380">
        <v>2475</v>
      </c>
      <c r="G13" s="182">
        <v>6964</v>
      </c>
      <c r="I13" s="188"/>
      <c r="J13" s="189"/>
      <c r="K13" s="190"/>
    </row>
    <row r="14" spans="1:11" ht="24.75" customHeight="1">
      <c r="A14" s="184" t="s">
        <v>81</v>
      </c>
      <c r="B14" s="380">
        <v>9562</v>
      </c>
      <c r="C14" s="182">
        <v>24356</v>
      </c>
      <c r="D14" s="412"/>
      <c r="E14" s="181" t="s">
        <v>53</v>
      </c>
      <c r="F14" s="380">
        <v>1552</v>
      </c>
      <c r="G14" s="182">
        <v>4420</v>
      </c>
      <c r="I14" s="191"/>
      <c r="J14" s="189"/>
      <c r="K14" s="192"/>
    </row>
    <row r="15" spans="1:11" ht="24.75" customHeight="1">
      <c r="A15" s="184" t="s">
        <v>27</v>
      </c>
      <c r="B15" s="380">
        <v>23298</v>
      </c>
      <c r="C15" s="182">
        <v>59917</v>
      </c>
      <c r="D15" s="412"/>
      <c r="E15" s="181" t="s">
        <v>193</v>
      </c>
      <c r="F15" s="380">
        <v>2166</v>
      </c>
      <c r="G15" s="182">
        <v>6185</v>
      </c>
      <c r="I15" s="188"/>
      <c r="J15" s="189"/>
    </row>
    <row r="16" spans="1:11" ht="24.75" customHeight="1">
      <c r="A16" s="184" t="s">
        <v>194</v>
      </c>
      <c r="B16" s="380">
        <v>17645</v>
      </c>
      <c r="C16" s="182">
        <v>47406</v>
      </c>
      <c r="D16" s="412"/>
      <c r="E16" s="181" t="s">
        <v>195</v>
      </c>
      <c r="F16" s="380">
        <v>903</v>
      </c>
      <c r="G16" s="182">
        <v>2613</v>
      </c>
      <c r="H16" s="188"/>
      <c r="I16" s="191"/>
      <c r="J16" s="189"/>
    </row>
    <row r="17" spans="1:10" ht="24.75" customHeight="1">
      <c r="A17" s="184" t="s">
        <v>124</v>
      </c>
      <c r="B17" s="380">
        <v>4577</v>
      </c>
      <c r="C17" s="182">
        <v>12721</v>
      </c>
      <c r="D17" s="412"/>
      <c r="E17" s="181" t="s">
        <v>196</v>
      </c>
      <c r="F17" s="380">
        <v>1141</v>
      </c>
      <c r="G17" s="182">
        <v>3434</v>
      </c>
      <c r="I17" s="188"/>
      <c r="J17" s="189"/>
    </row>
    <row r="18" spans="1:10" ht="24.75" customHeight="1" thickBot="1">
      <c r="A18" s="193" t="s">
        <v>71</v>
      </c>
      <c r="B18" s="381">
        <v>10879</v>
      </c>
      <c r="C18" s="187">
        <v>28225</v>
      </c>
      <c r="D18" s="413"/>
      <c r="E18" s="186" t="s">
        <v>61</v>
      </c>
      <c r="F18" s="381">
        <v>1254</v>
      </c>
      <c r="G18" s="187">
        <v>3604</v>
      </c>
      <c r="I18" s="188"/>
      <c r="J18" s="189"/>
    </row>
    <row r="19" spans="1:10" ht="24.75" customHeight="1">
      <c r="B19" s="192"/>
      <c r="C19" s="192"/>
      <c r="F19" s="192"/>
      <c r="G19" s="192"/>
      <c r="I19" s="188"/>
      <c r="J19" s="189"/>
    </row>
    <row r="20" spans="1:10" ht="24.75" customHeight="1">
      <c r="B20" s="194"/>
      <c r="C20" s="195"/>
      <c r="D20" s="196"/>
      <c r="G20" s="192"/>
      <c r="I20" s="188"/>
      <c r="J20" s="192"/>
    </row>
    <row r="21" spans="1:10">
      <c r="I21" s="192"/>
    </row>
  </sheetData>
  <sheetProtection algorithmName="SHA-512" hashValue="iUiF96TAGEqsXSsR+vSQgl+y2qdCFN5b9YWiC9krLLApUCoNzD7h+/q2RNo4IL3DFoWLG7FY7SHbvDnDPYKYwA==" saltValue="ttVShnKWg4YJ1wzAkA2tIQ==" spinCount="100000" sheet="1" objects="1" scenarios="1"/>
  <mergeCells count="8">
    <mergeCell ref="D12:D18"/>
    <mergeCell ref="D1:H1"/>
    <mergeCell ref="J2:K2"/>
    <mergeCell ref="H4:H5"/>
    <mergeCell ref="D5:D6"/>
    <mergeCell ref="H6:H8"/>
    <mergeCell ref="D7:D10"/>
    <mergeCell ref="H9:H10"/>
  </mergeCells>
  <phoneticPr fontId="2"/>
  <pageMargins left="0.67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246E-5797-46CB-81E1-3374AA8A3C8F}">
  <dimension ref="A1:J35"/>
  <sheetViews>
    <sheetView zoomScaleNormal="100" workbookViewId="0"/>
  </sheetViews>
  <sheetFormatPr defaultRowHeight="15" customHeight="1"/>
  <cols>
    <col min="1" max="8" width="15.625" style="135" customWidth="1"/>
    <col min="9" max="16384" width="9" style="135"/>
  </cols>
  <sheetData>
    <row r="1" spans="1:8" ht="21.75" customHeight="1" thickBot="1">
      <c r="A1" s="133"/>
      <c r="B1" s="134"/>
      <c r="C1" s="427" t="s">
        <v>269</v>
      </c>
      <c r="D1" s="427"/>
      <c r="E1" s="427"/>
      <c r="F1" s="427"/>
      <c r="G1" s="134"/>
      <c r="H1" s="134"/>
    </row>
    <row r="2" spans="1:8" ht="15" customHeight="1" thickTop="1" thickBot="1">
      <c r="G2" s="428" t="s">
        <v>330</v>
      </c>
      <c r="H2" s="429"/>
    </row>
    <row r="3" spans="1:8" ht="15" customHeight="1">
      <c r="A3" s="419" t="s">
        <v>172</v>
      </c>
      <c r="B3" s="422" t="s">
        <v>114</v>
      </c>
      <c r="C3" s="422" t="s">
        <v>115</v>
      </c>
      <c r="D3" s="422" t="s">
        <v>116</v>
      </c>
      <c r="E3" s="422" t="s">
        <v>117</v>
      </c>
      <c r="F3" s="422" t="s">
        <v>118</v>
      </c>
      <c r="G3" s="422" t="s">
        <v>119</v>
      </c>
      <c r="H3" s="425" t="s">
        <v>120</v>
      </c>
    </row>
    <row r="4" spans="1:8" ht="15" customHeight="1">
      <c r="A4" s="420"/>
      <c r="B4" s="423"/>
      <c r="C4" s="423"/>
      <c r="D4" s="423"/>
      <c r="E4" s="423"/>
      <c r="F4" s="423"/>
      <c r="G4" s="423"/>
      <c r="H4" s="426"/>
    </row>
    <row r="5" spans="1:8" ht="19.5" customHeight="1" thickBot="1">
      <c r="A5" s="421"/>
      <c r="B5" s="136">
        <f>SUM(C5:H5)</f>
        <v>299400</v>
      </c>
      <c r="C5" s="136">
        <f>SUM(C22,C32)</f>
        <v>202550</v>
      </c>
      <c r="D5" s="136">
        <f>SUM(D22,D32)</f>
        <v>46000</v>
      </c>
      <c r="E5" s="136">
        <f>SUM(E22,E32)</f>
        <v>39600</v>
      </c>
      <c r="F5" s="136">
        <f>SUM(F22,F32)</f>
        <v>4300</v>
      </c>
      <c r="G5" s="137">
        <f>SUM(G22,G32)</f>
        <v>6300</v>
      </c>
      <c r="H5" s="138">
        <f>SUM(H22)</f>
        <v>650</v>
      </c>
    </row>
    <row r="6" spans="1:8" ht="19.5" customHeight="1">
      <c r="A6" s="139" t="s">
        <v>170</v>
      </c>
      <c r="B6" s="140">
        <f>SUM(C6:H6)</f>
        <v>228650</v>
      </c>
      <c r="C6" s="141">
        <f t="shared" ref="C6:H6" si="0">SUM(C9:C19,C24:C29)</f>
        <v>152150</v>
      </c>
      <c r="D6" s="141">
        <f t="shared" si="0"/>
        <v>35950</v>
      </c>
      <c r="E6" s="141">
        <f t="shared" si="0"/>
        <v>30400</v>
      </c>
      <c r="F6" s="141">
        <f>SUM(F9:F19,F24:F29)</f>
        <v>4300</v>
      </c>
      <c r="G6" s="141">
        <f t="shared" si="0"/>
        <v>5200</v>
      </c>
      <c r="H6" s="141">
        <f t="shared" si="0"/>
        <v>650</v>
      </c>
    </row>
    <row r="7" spans="1:8" ht="19.5" customHeight="1" thickBot="1">
      <c r="A7" s="142" t="s">
        <v>171</v>
      </c>
      <c r="B7" s="143">
        <f>SUM(C7:H7)</f>
        <v>70750</v>
      </c>
      <c r="C7" s="144">
        <f t="shared" ref="C7:H7" si="1">SUM(C20:C21,C30:C31)</f>
        <v>50400</v>
      </c>
      <c r="D7" s="144">
        <f t="shared" si="1"/>
        <v>10050</v>
      </c>
      <c r="E7" s="144">
        <f t="shared" si="1"/>
        <v>9200</v>
      </c>
      <c r="F7" s="144">
        <f>SUM(F20:F21,F30:F31)</f>
        <v>0</v>
      </c>
      <c r="G7" s="144">
        <f t="shared" si="1"/>
        <v>1100</v>
      </c>
      <c r="H7" s="144">
        <f t="shared" si="1"/>
        <v>0</v>
      </c>
    </row>
    <row r="8" spans="1:8" ht="10.5" customHeight="1">
      <c r="B8" s="145"/>
      <c r="C8" s="145"/>
      <c r="D8" s="145"/>
      <c r="E8" s="145"/>
      <c r="F8" s="145"/>
      <c r="G8" s="145"/>
      <c r="H8" s="145"/>
    </row>
    <row r="9" spans="1:8" ht="18" customHeight="1">
      <c r="A9" s="146" t="s">
        <v>121</v>
      </c>
      <c r="B9" s="147">
        <f t="shared" ref="B9:B21" si="2">SUM(C9:H9)</f>
        <v>72750</v>
      </c>
      <c r="C9" s="147">
        <f>山形・東村山・上山!D26</f>
        <v>46000</v>
      </c>
      <c r="D9" s="147">
        <f>山形・東村山・上山!H26</f>
        <v>11000</v>
      </c>
      <c r="E9" s="147">
        <f>山形・東村山・上山!L26</f>
        <v>12650</v>
      </c>
      <c r="F9" s="147"/>
      <c r="G9" s="147">
        <f>SUM(山形・東村山・上山!T10:T16)</f>
        <v>2450</v>
      </c>
      <c r="H9" s="147">
        <f>山形・東村山・上山!T19</f>
        <v>650</v>
      </c>
    </row>
    <row r="10" spans="1:8" ht="18" customHeight="1">
      <c r="A10" s="146" t="s">
        <v>27</v>
      </c>
      <c r="B10" s="147">
        <f t="shared" si="2"/>
        <v>15050</v>
      </c>
      <c r="C10" s="147">
        <f>天童･東根・村山・寒河江・西村山!D14</f>
        <v>10450</v>
      </c>
      <c r="D10" s="147">
        <f>天童･東根・村山・寒河江・西村山!H14</f>
        <v>2200</v>
      </c>
      <c r="E10" s="147">
        <f>天童･東根・村山・寒河江・西村山!L14</f>
        <v>2000</v>
      </c>
      <c r="F10" s="147">
        <f>天童･東根・村山・寒河江・西村山!P14</f>
        <v>50</v>
      </c>
      <c r="G10" s="147">
        <f>天童･東根・村山・寒河江・西村山!T14</f>
        <v>350</v>
      </c>
      <c r="H10" s="148"/>
    </row>
    <row r="11" spans="1:8" ht="18" customHeight="1">
      <c r="A11" s="146" t="s">
        <v>41</v>
      </c>
      <c r="B11" s="147">
        <f t="shared" si="2"/>
        <v>10800</v>
      </c>
      <c r="C11" s="147">
        <f>天童･東根・村山・寒河江・西村山!D18</f>
        <v>7700</v>
      </c>
      <c r="D11" s="147">
        <f>天童･東根・村山・寒河江・西村山!H18</f>
        <v>1750</v>
      </c>
      <c r="E11" s="147">
        <f>天童･東根・村山・寒河江・西村山!L18</f>
        <v>1100</v>
      </c>
      <c r="F11" s="147"/>
      <c r="G11" s="147">
        <f>天童･東根・村山・寒河江・西村山!T18</f>
        <v>250</v>
      </c>
      <c r="H11" s="148"/>
    </row>
    <row r="12" spans="1:8" ht="18" customHeight="1">
      <c r="A12" s="146" t="s">
        <v>44</v>
      </c>
      <c r="B12" s="147">
        <f t="shared" si="2"/>
        <v>7800</v>
      </c>
      <c r="C12" s="147">
        <f>天童･東根・村山・寒河江・西村山!D21</f>
        <v>5900</v>
      </c>
      <c r="D12" s="147">
        <f>天童･東根・村山・寒河江・西村山!H21</f>
        <v>700</v>
      </c>
      <c r="E12" s="147">
        <f>天童･東根・村山・寒河江・西村山!L21</f>
        <v>900</v>
      </c>
      <c r="F12" s="147">
        <f>天童･東根・村山・寒河江・西村山!P21</f>
        <v>150</v>
      </c>
      <c r="G12" s="147">
        <f>天童･東根・村山・寒河江・西村山!T21</f>
        <v>150</v>
      </c>
      <c r="H12" s="148"/>
    </row>
    <row r="13" spans="1:8" ht="18" customHeight="1">
      <c r="A13" s="146" t="s">
        <v>122</v>
      </c>
      <c r="B13" s="147">
        <f t="shared" si="2"/>
        <v>12000</v>
      </c>
      <c r="C13" s="147">
        <f>天童･東根・村山・寒河江・西村山!D24</f>
        <v>8300</v>
      </c>
      <c r="D13" s="147">
        <f>天童･東根・村山・寒河江・西村山!H24</f>
        <v>2400</v>
      </c>
      <c r="E13" s="147">
        <f>天童･東根・村山・寒河江・西村山!L24</f>
        <v>800</v>
      </c>
      <c r="F13" s="147">
        <f>天童･東根・村山・寒河江・西村山!P24</f>
        <v>250</v>
      </c>
      <c r="G13" s="147">
        <f>天童･東根・村山・寒河江・西村山!T24</f>
        <v>250</v>
      </c>
      <c r="H13" s="148"/>
    </row>
    <row r="14" spans="1:8" ht="18" customHeight="1">
      <c r="A14" s="146" t="s">
        <v>123</v>
      </c>
      <c r="B14" s="147">
        <f t="shared" si="2"/>
        <v>8650</v>
      </c>
      <c r="C14" s="147">
        <f>山形・東村山・上山!D33</f>
        <v>5300</v>
      </c>
      <c r="D14" s="147">
        <f>山形・東村山・上山!H33</f>
        <v>1200</v>
      </c>
      <c r="E14" s="147">
        <f>山形・東村山・上山!L33</f>
        <v>1200</v>
      </c>
      <c r="F14" s="147">
        <f>山形・東村山・上山!P33</f>
        <v>800</v>
      </c>
      <c r="G14" s="147">
        <f>山形・東村山・上山!T33</f>
        <v>150</v>
      </c>
      <c r="H14" s="148"/>
    </row>
    <row r="15" spans="1:8" ht="18" customHeight="1">
      <c r="A15" s="146" t="s">
        <v>71</v>
      </c>
      <c r="B15" s="147">
        <f t="shared" si="2"/>
        <v>9000</v>
      </c>
      <c r="C15" s="147">
        <f>米沢･南陽・長井・東置賜・西置賜!D19</f>
        <v>5300</v>
      </c>
      <c r="D15" s="147">
        <f>米沢･南陽・長井・東置賜・西置賜!H19</f>
        <v>1750</v>
      </c>
      <c r="E15" s="147">
        <f>米沢･南陽・長井・東置賜・西置賜!L19</f>
        <v>1150</v>
      </c>
      <c r="F15" s="147">
        <f>米沢･南陽・長井・東置賜・西置賜!P19</f>
        <v>650</v>
      </c>
      <c r="G15" s="147">
        <f>米沢･南陽・長井・東置賜・西置賜!T19</f>
        <v>150</v>
      </c>
      <c r="H15" s="148"/>
    </row>
    <row r="16" spans="1:8" ht="18" customHeight="1">
      <c r="A16" s="146" t="s">
        <v>81</v>
      </c>
      <c r="B16" s="147">
        <f t="shared" si="2"/>
        <v>8050</v>
      </c>
      <c r="C16" s="147">
        <f>米沢･南陽・長井・東置賜・西置賜!D29</f>
        <v>3950</v>
      </c>
      <c r="D16" s="147">
        <f>米沢･南陽・長井・東置賜・西置賜!H29</f>
        <v>2650</v>
      </c>
      <c r="E16" s="147">
        <f>米沢･南陽・長井・東置賜・西置賜!L29</f>
        <v>1250</v>
      </c>
      <c r="F16" s="148"/>
      <c r="G16" s="147">
        <f>米沢･南陽・長井・東置賜・西置賜!T29</f>
        <v>200</v>
      </c>
      <c r="H16" s="148"/>
    </row>
    <row r="17" spans="1:10" ht="18" customHeight="1">
      <c r="A17" s="146" t="s">
        <v>68</v>
      </c>
      <c r="B17" s="147">
        <f t="shared" si="2"/>
        <v>20750</v>
      </c>
      <c r="C17" s="147">
        <f>米沢･南陽・長井・東置賜・西置賜!D16</f>
        <v>10650</v>
      </c>
      <c r="D17" s="147">
        <f>米沢･南陽・長井・東置賜・西置賜!H16</f>
        <v>4700</v>
      </c>
      <c r="E17" s="147">
        <f>米沢･南陽・長井・東置賜・西置賜!L16</f>
        <v>3600</v>
      </c>
      <c r="F17" s="147">
        <f>米沢･南陽・長井・東置賜・西置賜!P16</f>
        <v>1250</v>
      </c>
      <c r="G17" s="147">
        <f>米沢･南陽・長井・東置賜・西置賜!T16</f>
        <v>550</v>
      </c>
      <c r="H17" s="148"/>
    </row>
    <row r="18" spans="1:10" ht="18" customHeight="1">
      <c r="A18" s="146" t="s">
        <v>124</v>
      </c>
      <c r="B18" s="147">
        <f t="shared" si="2"/>
        <v>4400</v>
      </c>
      <c r="C18" s="147">
        <f>尾花沢・北村山・新庄・最上!D11</f>
        <v>3800</v>
      </c>
      <c r="D18" s="147">
        <f>尾花沢・北村山・新庄・最上!H11</f>
        <v>550</v>
      </c>
      <c r="E18" s="148"/>
      <c r="F18" s="148"/>
      <c r="G18" s="147">
        <f>尾花沢・北村山・新庄・最上!T10</f>
        <v>50</v>
      </c>
      <c r="H18" s="148"/>
    </row>
    <row r="19" spans="1:10" ht="18" customHeight="1">
      <c r="A19" s="146" t="s">
        <v>51</v>
      </c>
      <c r="B19" s="147">
        <f t="shared" si="2"/>
        <v>9900</v>
      </c>
      <c r="C19" s="147">
        <f>尾花沢・北村山・新庄・最上!D18</f>
        <v>5850</v>
      </c>
      <c r="D19" s="147">
        <f>尾花沢・北村山・新庄・最上!H18</f>
        <v>1150</v>
      </c>
      <c r="E19" s="147">
        <f>尾花沢・北村山・新庄・最上!L18</f>
        <v>2100</v>
      </c>
      <c r="F19" s="147">
        <f>尾花沢・北村山・新庄・最上!P18</f>
        <v>600</v>
      </c>
      <c r="G19" s="147">
        <f>尾花沢・北村山・新庄・最上!T18</f>
        <v>200</v>
      </c>
      <c r="H19" s="148"/>
    </row>
    <row r="20" spans="1:10" ht="18" customHeight="1">
      <c r="A20" s="146" t="s">
        <v>96</v>
      </c>
      <c r="B20" s="147">
        <f t="shared" si="2"/>
        <v>25500</v>
      </c>
      <c r="C20" s="147">
        <f>酒田･飽海・東田川!D16</f>
        <v>17350</v>
      </c>
      <c r="D20" s="147">
        <f>酒田･飽海・東田川!H16</f>
        <v>5300</v>
      </c>
      <c r="E20" s="147">
        <f>酒田･飽海・東田川!L16</f>
        <v>2550</v>
      </c>
      <c r="F20" s="147"/>
      <c r="G20" s="147">
        <f>酒田･飽海・東田川!T16</f>
        <v>300</v>
      </c>
      <c r="H20" s="148"/>
    </row>
    <row r="21" spans="1:10" ht="18" customHeight="1" thickBot="1">
      <c r="A21" s="149" t="s">
        <v>103</v>
      </c>
      <c r="B21" s="147">
        <f t="shared" si="2"/>
        <v>33350</v>
      </c>
      <c r="C21" s="150">
        <f>鶴岡!D26</f>
        <v>23850</v>
      </c>
      <c r="D21" s="150">
        <f>鶴岡!H26</f>
        <v>3950</v>
      </c>
      <c r="E21" s="150">
        <f>鶴岡!L26</f>
        <v>4950</v>
      </c>
      <c r="F21" s="150"/>
      <c r="G21" s="150">
        <f>鶴岡!T26</f>
        <v>600</v>
      </c>
      <c r="H21" s="151"/>
    </row>
    <row r="22" spans="1:10" ht="18" customHeight="1" thickBot="1">
      <c r="A22" s="152" t="s">
        <v>125</v>
      </c>
      <c r="B22" s="153">
        <f t="shared" ref="B22:H22" si="3">SUM(B9:B21)</f>
        <v>238000</v>
      </c>
      <c r="C22" s="153">
        <f t="shared" si="3"/>
        <v>154400</v>
      </c>
      <c r="D22" s="153">
        <f t="shared" si="3"/>
        <v>39300</v>
      </c>
      <c r="E22" s="153">
        <f t="shared" si="3"/>
        <v>34250</v>
      </c>
      <c r="F22" s="153">
        <f t="shared" si="3"/>
        <v>3750</v>
      </c>
      <c r="G22" s="153">
        <f t="shared" si="3"/>
        <v>5650</v>
      </c>
      <c r="H22" s="154">
        <f t="shared" si="3"/>
        <v>650</v>
      </c>
    </row>
    <row r="23" spans="1:10" ht="15" customHeight="1">
      <c r="A23" s="155"/>
      <c r="B23" s="156"/>
      <c r="C23" s="145"/>
      <c r="D23" s="145"/>
      <c r="E23" s="145"/>
      <c r="F23" s="145"/>
      <c r="G23" s="145"/>
      <c r="H23" s="145"/>
      <c r="J23" s="157"/>
    </row>
    <row r="24" spans="1:10" ht="18" customHeight="1">
      <c r="A24" s="146" t="s">
        <v>74</v>
      </c>
      <c r="B24" s="147">
        <f t="shared" ref="B24:B31" si="4">SUM(C24:H24)</f>
        <v>10200</v>
      </c>
      <c r="C24" s="147">
        <f>米沢･南陽・長井・東置賜・西置賜!D25</f>
        <v>6800</v>
      </c>
      <c r="D24" s="147">
        <f>米沢･南陽・長井・東置賜・西置賜!H25</f>
        <v>1800</v>
      </c>
      <c r="E24" s="147">
        <f>米沢･南陽・長井・東置賜・西置賜!L25</f>
        <v>1450</v>
      </c>
      <c r="F24" s="148"/>
      <c r="G24" s="147">
        <f>米沢･南陽・長井・東置賜・西置賜!T25</f>
        <v>150</v>
      </c>
      <c r="H24" s="148"/>
    </row>
    <row r="25" spans="1:10" ht="18" customHeight="1">
      <c r="A25" s="146" t="s">
        <v>82</v>
      </c>
      <c r="B25" s="147">
        <f t="shared" si="4"/>
        <v>9800</v>
      </c>
      <c r="C25" s="147">
        <f>米沢･南陽・長井・東置賜・西置賜!D34</f>
        <v>8000</v>
      </c>
      <c r="D25" s="147">
        <f>米沢･南陽・長井・東置賜・西置賜!H34</f>
        <v>950</v>
      </c>
      <c r="E25" s="147">
        <f>米沢･南陽・長井・東置賜・西置賜!L34</f>
        <v>800</v>
      </c>
      <c r="F25" s="148"/>
      <c r="G25" s="147">
        <f>米沢･南陽・長井・東置賜・西置賜!T34</f>
        <v>50</v>
      </c>
      <c r="H25" s="148"/>
    </row>
    <row r="26" spans="1:10" ht="18" customHeight="1">
      <c r="A26" s="146" t="s">
        <v>126</v>
      </c>
      <c r="B26" s="147">
        <f t="shared" si="4"/>
        <v>6550</v>
      </c>
      <c r="C26" s="147">
        <f>山形・東村山・上山!D30</f>
        <v>4450</v>
      </c>
      <c r="D26" s="147">
        <f>山形・東村山・上山!H30</f>
        <v>1000</v>
      </c>
      <c r="E26" s="147">
        <f>山形・東村山・上山!L30</f>
        <v>550</v>
      </c>
      <c r="F26" s="147">
        <f>山形・東村山・上山!P30</f>
        <v>400</v>
      </c>
      <c r="G26" s="147">
        <f>山形・東村山・上山!T30</f>
        <v>150</v>
      </c>
      <c r="H26" s="148"/>
    </row>
    <row r="27" spans="1:10" ht="18" customHeight="1">
      <c r="A27" s="146" t="s">
        <v>127</v>
      </c>
      <c r="B27" s="147">
        <f t="shared" si="4"/>
        <v>11500</v>
      </c>
      <c r="C27" s="147">
        <f>天童･東根・村山・寒河江・西村山!D29</f>
        <v>8650</v>
      </c>
      <c r="D27" s="147">
        <f>天童･東根・村山・寒河江・西村山!H29</f>
        <v>1900</v>
      </c>
      <c r="E27" s="147">
        <f>天童･東根・村山・寒河江・西村山!L29</f>
        <v>700</v>
      </c>
      <c r="F27" s="147">
        <f>天童･東根・村山・寒河江・西村山!P29</f>
        <v>150</v>
      </c>
      <c r="G27" s="147">
        <f>天童･東根・村山・寒河江・西村山!T29</f>
        <v>100</v>
      </c>
      <c r="H27" s="148"/>
    </row>
    <row r="28" spans="1:10" ht="18" customHeight="1">
      <c r="A28" s="146" t="s">
        <v>47</v>
      </c>
      <c r="B28" s="147">
        <f t="shared" si="4"/>
        <v>1750</v>
      </c>
      <c r="C28" s="147">
        <f>尾花沢・北村山・新庄・最上!D15</f>
        <v>1750</v>
      </c>
      <c r="D28" s="148"/>
      <c r="E28" s="148"/>
      <c r="F28" s="148"/>
      <c r="G28" s="148"/>
      <c r="H28" s="148"/>
    </row>
    <row r="29" spans="1:10" ht="18" customHeight="1">
      <c r="A29" s="146" t="s">
        <v>52</v>
      </c>
      <c r="B29" s="147">
        <f t="shared" si="4"/>
        <v>9700</v>
      </c>
      <c r="C29" s="147">
        <f>尾花沢・北村山・新庄・最上!D28</f>
        <v>9300</v>
      </c>
      <c r="D29" s="147">
        <f>尾花沢・北村山・新庄・最上!H28</f>
        <v>250</v>
      </c>
      <c r="E29" s="147">
        <f>尾花沢・北村山・新庄・最上!L28</f>
        <v>150</v>
      </c>
      <c r="F29" s="148"/>
      <c r="G29" s="148"/>
      <c r="H29" s="148"/>
    </row>
    <row r="30" spans="1:10" ht="18" customHeight="1">
      <c r="A30" s="146" t="s">
        <v>98</v>
      </c>
      <c r="B30" s="147">
        <f t="shared" si="4"/>
        <v>3950</v>
      </c>
      <c r="C30" s="147">
        <f>酒田･飽海・東田川!D20</f>
        <v>3900</v>
      </c>
      <c r="D30" s="147"/>
      <c r="E30" s="147"/>
      <c r="F30" s="148"/>
      <c r="G30" s="147">
        <f>酒田･飽海・東田川!T20</f>
        <v>50</v>
      </c>
      <c r="H30" s="148"/>
    </row>
    <row r="31" spans="1:10" ht="18" customHeight="1" thickBot="1">
      <c r="A31" s="158" t="s">
        <v>128</v>
      </c>
      <c r="B31" s="147">
        <f t="shared" si="4"/>
        <v>7950</v>
      </c>
      <c r="C31" s="159">
        <f>酒田･飽海・東田川!D25</f>
        <v>5300</v>
      </c>
      <c r="D31" s="159">
        <f>酒田･飽海・東田川!H25</f>
        <v>800</v>
      </c>
      <c r="E31" s="159">
        <f>酒田･飽海・東田川!L25</f>
        <v>1700</v>
      </c>
      <c r="F31" s="159"/>
      <c r="G31" s="159">
        <f>酒田･飽海・東田川!T25</f>
        <v>150</v>
      </c>
      <c r="H31" s="160"/>
    </row>
    <row r="32" spans="1:10" ht="18" customHeight="1" thickBot="1">
      <c r="A32" s="152" t="s">
        <v>129</v>
      </c>
      <c r="B32" s="153">
        <f t="shared" ref="B32:H32" si="5">SUM(B24:B31)</f>
        <v>61400</v>
      </c>
      <c r="C32" s="153">
        <f t="shared" si="5"/>
        <v>48150</v>
      </c>
      <c r="D32" s="153">
        <f t="shared" si="5"/>
        <v>6700</v>
      </c>
      <c r="E32" s="153">
        <f t="shared" si="5"/>
        <v>5350</v>
      </c>
      <c r="F32" s="153">
        <f t="shared" si="5"/>
        <v>550</v>
      </c>
      <c r="G32" s="153">
        <f t="shared" si="5"/>
        <v>650</v>
      </c>
      <c r="H32" s="153">
        <f t="shared" si="5"/>
        <v>0</v>
      </c>
    </row>
    <row r="33" spans="1:8" ht="15" customHeight="1">
      <c r="A33" s="161"/>
      <c r="B33" s="162"/>
      <c r="C33" s="162"/>
      <c r="D33" s="162"/>
      <c r="E33" s="162"/>
      <c r="F33" s="162"/>
      <c r="G33" s="162"/>
      <c r="H33" s="162"/>
    </row>
    <row r="34" spans="1:8" ht="15" customHeight="1">
      <c r="A34" s="163" t="s">
        <v>232</v>
      </c>
    </row>
    <row r="35" spans="1:8" ht="15" customHeight="1">
      <c r="A35" s="163" t="s">
        <v>233</v>
      </c>
      <c r="E35" s="164"/>
      <c r="F35" s="165"/>
      <c r="G35" s="424"/>
      <c r="H35" s="424"/>
    </row>
  </sheetData>
  <sheetProtection algorithmName="SHA-512" hashValue="RC4WH2Ur5hCKiOP6BudNsSPyNrRL8evMEn7dQENs00UvhVdA9oemamJdGy/s79x4VAo49Z3m5PLO71IBQhrx0A==" saltValue="0ELk6NNSJ5t0mOYGmSXceA==" spinCount="100000" sheet="1" objects="1" scenarios="1"/>
  <mergeCells count="11">
    <mergeCell ref="C1:F1"/>
    <mergeCell ref="B3:B4"/>
    <mergeCell ref="C3:C4"/>
    <mergeCell ref="G3:G4"/>
    <mergeCell ref="G2:H2"/>
    <mergeCell ref="E3:E4"/>
    <mergeCell ref="A3:A5"/>
    <mergeCell ref="F3:F4"/>
    <mergeCell ref="G35:H35"/>
    <mergeCell ref="D3:D4"/>
    <mergeCell ref="H3:H4"/>
  </mergeCells>
  <phoneticPr fontId="2"/>
  <pageMargins left="1.23" right="0.78740157480314965" top="0.43307086614173229" bottom="0.35433070866141736" header="0.51181102362204722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FC77-C6E4-453A-A9E9-8FD4D529DE33}">
  <dimension ref="A1:V44"/>
  <sheetViews>
    <sheetView showZeros="0" zoomScale="90" zoomScaleNormal="90" workbookViewId="0"/>
  </sheetViews>
  <sheetFormatPr defaultRowHeight="13.5"/>
  <cols>
    <col min="1" max="1" width="3" style="197" bestFit="1" customWidth="1"/>
    <col min="2" max="2" width="7.25" style="197" customWidth="1"/>
    <col min="3" max="3" width="10" style="198" bestFit="1" customWidth="1"/>
    <col min="4" max="4" width="6.75" style="197" bestFit="1" customWidth="1"/>
    <col min="5" max="5" width="8.875" style="197" bestFit="1" customWidth="1"/>
    <col min="6" max="6" width="8.75" style="198" customWidth="1"/>
    <col min="7" max="7" width="10" style="197" customWidth="1"/>
    <col min="8" max="8" width="6.75" style="198" bestFit="1" customWidth="1"/>
    <col min="9" max="9" width="8.875" style="197" customWidth="1"/>
    <col min="10" max="10" width="8.75" style="197" customWidth="1"/>
    <col min="11" max="11" width="10" style="197" customWidth="1"/>
    <col min="12" max="12" width="6.75" style="198" bestFit="1" customWidth="1"/>
    <col min="13" max="13" width="8.875" style="197" customWidth="1"/>
    <col min="14" max="14" width="8.75" style="197" customWidth="1"/>
    <col min="15" max="15" width="10" style="197" customWidth="1"/>
    <col min="16" max="16" width="6.75" style="198" bestFit="1" customWidth="1"/>
    <col min="17" max="17" width="8.875" style="197" customWidth="1"/>
    <col min="18" max="18" width="8.75" style="197" customWidth="1"/>
    <col min="19" max="19" width="10" style="197" customWidth="1"/>
    <col min="20" max="20" width="6.75" style="198" customWidth="1"/>
    <col min="21" max="21" width="8.875" style="197" customWidth="1"/>
    <col min="22" max="22" width="8.75" style="197" customWidth="1"/>
  </cols>
  <sheetData>
    <row r="1" spans="1:22">
      <c r="B1" s="198"/>
      <c r="I1" s="492" t="s">
        <v>223</v>
      </c>
      <c r="J1" s="492"/>
      <c r="K1" s="492"/>
      <c r="L1" s="492"/>
      <c r="M1" s="492"/>
      <c r="N1" s="492"/>
    </row>
    <row r="2" spans="1:22" ht="14.25" thickBot="1">
      <c r="I2" s="493"/>
      <c r="J2" s="493"/>
      <c r="K2" s="493"/>
      <c r="L2" s="493"/>
      <c r="M2" s="493"/>
      <c r="N2" s="493"/>
      <c r="U2" s="491" t="s">
        <v>329</v>
      </c>
      <c r="V2" s="491"/>
    </row>
    <row r="3" spans="1:22" s="352" customFormat="1" ht="17.25" customHeight="1">
      <c r="A3" s="462"/>
      <c r="B3" s="463"/>
      <c r="C3" s="464" t="s">
        <v>11</v>
      </c>
      <c r="D3" s="465"/>
      <c r="E3" s="465"/>
      <c r="F3" s="465"/>
      <c r="G3" s="466" t="s">
        <v>0</v>
      </c>
      <c r="H3" s="467"/>
      <c r="I3" s="468"/>
      <c r="J3" s="466" t="s">
        <v>205</v>
      </c>
      <c r="K3" s="465"/>
      <c r="L3" s="494"/>
      <c r="M3" s="350" t="s">
        <v>92</v>
      </c>
      <c r="N3" s="512" t="s">
        <v>202</v>
      </c>
      <c r="O3" s="495">
        <f>O5+天童･東根・村山・寒河江・西村山!O5+尾花沢・北村山・新庄・最上!O5+米沢･南陽・長井・東置賜・西置賜!O5+酒田･飽海・東田川!O5+鶴岡!O5</f>
        <v>0</v>
      </c>
      <c r="P3" s="496"/>
      <c r="Q3" s="497"/>
      <c r="R3" s="466" t="s">
        <v>206</v>
      </c>
      <c r="S3" s="465"/>
      <c r="T3" s="465"/>
      <c r="U3" s="494"/>
      <c r="V3" s="351" t="s">
        <v>1</v>
      </c>
    </row>
    <row r="4" spans="1:22" s="352" customFormat="1" ht="17.25" customHeight="1">
      <c r="A4" s="475" t="s">
        <v>12</v>
      </c>
      <c r="B4" s="476"/>
      <c r="C4" s="477"/>
      <c r="D4" s="478"/>
      <c r="E4" s="478"/>
      <c r="F4" s="479"/>
      <c r="G4" s="500"/>
      <c r="H4" s="501"/>
      <c r="I4" s="502"/>
      <c r="J4" s="506"/>
      <c r="K4" s="507"/>
      <c r="L4" s="508"/>
      <c r="M4" s="524"/>
      <c r="N4" s="513"/>
      <c r="O4" s="498"/>
      <c r="P4" s="498"/>
      <c r="Q4" s="499"/>
      <c r="R4" s="506"/>
      <c r="S4" s="514"/>
      <c r="T4" s="515"/>
      <c r="U4" s="516"/>
      <c r="V4" s="487"/>
    </row>
    <row r="5" spans="1:22" s="352" customFormat="1" ht="17.25" customHeight="1">
      <c r="A5" s="475" t="s">
        <v>224</v>
      </c>
      <c r="B5" s="476"/>
      <c r="C5" s="480"/>
      <c r="D5" s="481"/>
      <c r="E5" s="481"/>
      <c r="F5" s="482"/>
      <c r="G5" s="503"/>
      <c r="H5" s="504"/>
      <c r="I5" s="505"/>
      <c r="J5" s="509"/>
      <c r="K5" s="510"/>
      <c r="L5" s="511"/>
      <c r="M5" s="525"/>
      <c r="N5" s="353" t="s">
        <v>13</v>
      </c>
      <c r="O5" s="521">
        <f>E26+I26+M26+Q26+U26+E30+I30+M30+Q30+U30+E33+I33+M33+Q33+U33</f>
        <v>0</v>
      </c>
      <c r="P5" s="522"/>
      <c r="Q5" s="523"/>
      <c r="R5" s="517"/>
      <c r="S5" s="518"/>
      <c r="T5" s="519"/>
      <c r="U5" s="520"/>
      <c r="V5" s="488"/>
    </row>
    <row r="6" spans="1:22" s="352" customFormat="1" ht="17.25" customHeight="1">
      <c r="A6" s="469"/>
      <c r="B6" s="470"/>
      <c r="C6" s="471" t="s">
        <v>90</v>
      </c>
      <c r="D6" s="473"/>
      <c r="E6" s="473"/>
      <c r="F6" s="473"/>
      <c r="G6" s="449" t="s">
        <v>89</v>
      </c>
      <c r="H6" s="483"/>
      <c r="I6" s="483"/>
      <c r="J6" s="483"/>
      <c r="K6" s="484"/>
      <c r="L6" s="449" t="s">
        <v>88</v>
      </c>
      <c r="M6" s="200" t="s">
        <v>203</v>
      </c>
      <c r="N6" s="460"/>
      <c r="O6" s="461"/>
      <c r="P6" s="451" t="s">
        <v>266</v>
      </c>
      <c r="Q6" s="452"/>
      <c r="R6" s="201" t="s">
        <v>142</v>
      </c>
      <c r="S6" s="453"/>
      <c r="T6" s="453"/>
      <c r="U6" s="453"/>
      <c r="V6" s="454"/>
    </row>
    <row r="7" spans="1:22" s="352" customFormat="1" ht="17.25" customHeight="1" thickBot="1">
      <c r="A7" s="202"/>
      <c r="B7" s="203"/>
      <c r="C7" s="472"/>
      <c r="D7" s="474"/>
      <c r="E7" s="474"/>
      <c r="F7" s="474"/>
      <c r="G7" s="450"/>
      <c r="H7" s="485"/>
      <c r="I7" s="485"/>
      <c r="J7" s="485"/>
      <c r="K7" s="486"/>
      <c r="L7" s="450"/>
      <c r="M7" s="204" t="s">
        <v>91</v>
      </c>
      <c r="N7" s="455"/>
      <c r="O7" s="456"/>
      <c r="P7" s="457"/>
      <c r="Q7" s="205" t="s">
        <v>197</v>
      </c>
      <c r="R7" s="458"/>
      <c r="S7" s="459"/>
      <c r="T7" s="206" t="s">
        <v>198</v>
      </c>
      <c r="U7" s="489"/>
      <c r="V7" s="490"/>
    </row>
    <row r="8" spans="1:22" s="209" customFormat="1" ht="24.75" customHeight="1" thickBot="1">
      <c r="A8" s="207"/>
      <c r="B8" s="208"/>
      <c r="C8" s="446" t="s">
        <v>137</v>
      </c>
      <c r="D8" s="447"/>
      <c r="E8" s="447"/>
      <c r="F8" s="448"/>
      <c r="G8" s="446" t="s">
        <v>116</v>
      </c>
      <c r="H8" s="447"/>
      <c r="I8" s="447"/>
      <c r="J8" s="448"/>
      <c r="K8" s="446" t="s">
        <v>117</v>
      </c>
      <c r="L8" s="447"/>
      <c r="M8" s="447"/>
      <c r="N8" s="448"/>
      <c r="O8" s="446" t="s">
        <v>118</v>
      </c>
      <c r="P8" s="447"/>
      <c r="Q8" s="447"/>
      <c r="R8" s="448"/>
      <c r="S8" s="446" t="s">
        <v>139</v>
      </c>
      <c r="T8" s="447"/>
      <c r="U8" s="447"/>
      <c r="V8" s="448"/>
    </row>
    <row r="9" spans="1:22" ht="17.25" customHeight="1" thickBot="1">
      <c r="A9" s="441" t="s">
        <v>100</v>
      </c>
      <c r="B9" s="442"/>
      <c r="C9" s="354" t="s">
        <v>138</v>
      </c>
      <c r="D9" s="355" t="s">
        <v>225</v>
      </c>
      <c r="E9" s="211" t="s">
        <v>234</v>
      </c>
      <c r="F9" s="212" t="s">
        <v>141</v>
      </c>
      <c r="G9" s="210" t="s">
        <v>138</v>
      </c>
      <c r="H9" s="213" t="s">
        <v>225</v>
      </c>
      <c r="I9" s="211" t="s">
        <v>234</v>
      </c>
      <c r="J9" s="212" t="s">
        <v>141</v>
      </c>
      <c r="K9" s="354" t="s">
        <v>138</v>
      </c>
      <c r="L9" s="355" t="s">
        <v>225</v>
      </c>
      <c r="M9" s="211" t="s">
        <v>234</v>
      </c>
      <c r="N9" s="212" t="s">
        <v>141</v>
      </c>
      <c r="O9" s="210" t="s">
        <v>138</v>
      </c>
      <c r="P9" s="213" t="s">
        <v>225</v>
      </c>
      <c r="Q9" s="211" t="s">
        <v>234</v>
      </c>
      <c r="R9" s="212" t="s">
        <v>141</v>
      </c>
      <c r="S9" s="210" t="s">
        <v>138</v>
      </c>
      <c r="T9" s="213" t="s">
        <v>225</v>
      </c>
      <c r="U9" s="211" t="s">
        <v>234</v>
      </c>
      <c r="V9" s="212" t="s">
        <v>141</v>
      </c>
    </row>
    <row r="10" spans="1:22" ht="17.25" customHeight="1">
      <c r="A10" s="430" t="s">
        <v>14</v>
      </c>
      <c r="B10" s="431"/>
      <c r="C10" s="410" t="s">
        <v>336</v>
      </c>
      <c r="D10" s="92">
        <v>5150</v>
      </c>
      <c r="E10" s="12"/>
      <c r="F10" s="93"/>
      <c r="G10" s="384" t="s">
        <v>113</v>
      </c>
      <c r="H10" s="13">
        <v>2450</v>
      </c>
      <c r="I10" s="12"/>
      <c r="J10" s="93"/>
      <c r="K10" s="386" t="s">
        <v>210</v>
      </c>
      <c r="L10" s="13">
        <v>1900</v>
      </c>
      <c r="M10" s="12"/>
      <c r="N10" s="93"/>
      <c r="O10" s="215"/>
      <c r="P10" s="13"/>
      <c r="Q10" s="12"/>
      <c r="R10" s="93"/>
      <c r="S10" s="281" t="s">
        <v>17</v>
      </c>
      <c r="T10" s="18">
        <v>850</v>
      </c>
      <c r="U10" s="12"/>
      <c r="V10" s="94"/>
    </row>
    <row r="11" spans="1:22" ht="17.25" customHeight="1">
      <c r="A11" s="439"/>
      <c r="B11" s="440"/>
      <c r="C11" s="358" t="s">
        <v>337</v>
      </c>
      <c r="D11" s="42">
        <v>4350</v>
      </c>
      <c r="E11" s="12"/>
      <c r="F11" s="94"/>
      <c r="G11" s="385" t="s">
        <v>110</v>
      </c>
      <c r="H11" s="15">
        <v>3200</v>
      </c>
      <c r="I11" s="12"/>
      <c r="J11" s="94"/>
      <c r="K11" s="387" t="s">
        <v>211</v>
      </c>
      <c r="L11" s="15">
        <v>5500</v>
      </c>
      <c r="M11" s="12"/>
      <c r="N11" s="94"/>
      <c r="O11" s="215"/>
      <c r="P11" s="15"/>
      <c r="Q11" s="12"/>
      <c r="R11" s="94"/>
      <c r="S11" s="385" t="s">
        <v>208</v>
      </c>
      <c r="T11" s="15">
        <v>250</v>
      </c>
      <c r="U11" s="12"/>
      <c r="V11" s="94"/>
    </row>
    <row r="12" spans="1:22" ht="17.25" customHeight="1">
      <c r="A12" s="439"/>
      <c r="B12" s="440"/>
      <c r="C12" s="358" t="s">
        <v>338</v>
      </c>
      <c r="D12" s="42">
        <v>7450</v>
      </c>
      <c r="E12" s="12"/>
      <c r="F12" s="94"/>
      <c r="G12" s="385" t="s">
        <v>111</v>
      </c>
      <c r="H12" s="15">
        <v>2450</v>
      </c>
      <c r="I12" s="12"/>
      <c r="J12" s="94"/>
      <c r="K12" s="387" t="s">
        <v>212</v>
      </c>
      <c r="L12" s="15">
        <v>2400</v>
      </c>
      <c r="M12" s="12"/>
      <c r="N12" s="94"/>
      <c r="O12" s="215"/>
      <c r="P12" s="15"/>
      <c r="Q12" s="12"/>
      <c r="R12" s="94"/>
      <c r="S12" s="385" t="s">
        <v>18</v>
      </c>
      <c r="T12" s="15">
        <v>550</v>
      </c>
      <c r="U12" s="12"/>
      <c r="V12" s="94"/>
    </row>
    <row r="13" spans="1:22" ht="17.25" customHeight="1">
      <c r="A13" s="439"/>
      <c r="B13" s="440"/>
      <c r="C13" s="358" t="s">
        <v>339</v>
      </c>
      <c r="D13" s="42">
        <v>6450</v>
      </c>
      <c r="E13" s="12"/>
      <c r="F13" s="94"/>
      <c r="G13" s="385" t="s">
        <v>112</v>
      </c>
      <c r="H13" s="15">
        <v>1550</v>
      </c>
      <c r="I13" s="12"/>
      <c r="J13" s="94"/>
      <c r="K13" s="387" t="s">
        <v>213</v>
      </c>
      <c r="L13" s="15">
        <v>2850</v>
      </c>
      <c r="M13" s="12"/>
      <c r="N13" s="94"/>
      <c r="O13" s="215"/>
      <c r="P13" s="15"/>
      <c r="Q13" s="12"/>
      <c r="R13" s="94"/>
      <c r="S13" s="385" t="s">
        <v>19</v>
      </c>
      <c r="T13" s="15">
        <v>650</v>
      </c>
      <c r="U13" s="12"/>
      <c r="V13" s="94"/>
    </row>
    <row r="14" spans="1:22" ht="17.25" customHeight="1">
      <c r="A14" s="439"/>
      <c r="B14" s="440"/>
      <c r="C14" s="358" t="s">
        <v>340</v>
      </c>
      <c r="D14" s="42">
        <v>3950</v>
      </c>
      <c r="E14" s="12"/>
      <c r="F14" s="94"/>
      <c r="G14" s="411" t="s">
        <v>207</v>
      </c>
      <c r="H14" s="15">
        <v>1350</v>
      </c>
      <c r="I14" s="12"/>
      <c r="J14" s="94"/>
      <c r="K14" s="218"/>
      <c r="L14" s="18"/>
      <c r="M14" s="75"/>
      <c r="N14" s="95"/>
      <c r="O14" s="215"/>
      <c r="P14" s="18"/>
      <c r="Q14" s="12"/>
      <c r="R14" s="94"/>
      <c r="S14" s="385" t="s">
        <v>287</v>
      </c>
      <c r="T14" s="87">
        <v>100</v>
      </c>
      <c r="U14" s="12"/>
      <c r="V14" s="94"/>
    </row>
    <row r="15" spans="1:22" ht="17.25" customHeight="1">
      <c r="A15" s="439"/>
      <c r="B15" s="440"/>
      <c r="C15" s="383" t="s">
        <v>341</v>
      </c>
      <c r="D15" s="42">
        <v>2400</v>
      </c>
      <c r="E15" s="12"/>
      <c r="F15" s="94"/>
      <c r="G15" s="219"/>
      <c r="H15" s="18"/>
      <c r="I15" s="75"/>
      <c r="J15" s="95"/>
      <c r="K15" s="219"/>
      <c r="L15" s="15"/>
      <c r="M15" s="75"/>
      <c r="N15" s="95"/>
      <c r="O15" s="215"/>
      <c r="P15" s="15"/>
      <c r="Q15" s="12"/>
      <c r="R15" s="94"/>
      <c r="S15" s="385" t="s">
        <v>289</v>
      </c>
      <c r="T15" s="87">
        <v>50</v>
      </c>
      <c r="U15" s="12"/>
      <c r="V15" s="94"/>
    </row>
    <row r="16" spans="1:22" ht="17.25" customHeight="1">
      <c r="A16" s="439"/>
      <c r="B16" s="440"/>
      <c r="C16" s="383" t="s">
        <v>342</v>
      </c>
      <c r="D16" s="42">
        <v>4200</v>
      </c>
      <c r="E16" s="12"/>
      <c r="F16" s="94"/>
      <c r="G16" s="219"/>
      <c r="H16" s="15"/>
      <c r="I16" s="75"/>
      <c r="J16" s="95"/>
      <c r="K16" s="219"/>
      <c r="L16" s="15"/>
      <c r="M16" s="75"/>
      <c r="N16" s="95"/>
      <c r="O16" s="215"/>
      <c r="P16" s="15"/>
      <c r="Q16" s="12"/>
      <c r="R16" s="94"/>
      <c r="S16" s="217"/>
      <c r="T16" s="87"/>
      <c r="U16" s="220"/>
      <c r="V16" s="356"/>
    </row>
    <row r="17" spans="1:22" ht="17.25" customHeight="1">
      <c r="A17" s="439"/>
      <c r="B17" s="440"/>
      <c r="C17" s="383" t="s">
        <v>343</v>
      </c>
      <c r="D17" s="42">
        <v>3950</v>
      </c>
      <c r="E17" s="12"/>
      <c r="F17" s="94"/>
      <c r="G17" s="219"/>
      <c r="H17" s="15"/>
      <c r="I17" s="75"/>
      <c r="J17" s="95"/>
      <c r="K17" s="219"/>
      <c r="L17" s="15"/>
      <c r="M17" s="75"/>
      <c r="N17" s="95"/>
      <c r="O17" s="215"/>
      <c r="P17" s="87"/>
      <c r="Q17" s="12"/>
      <c r="R17" s="94"/>
      <c r="S17" s="357"/>
      <c r="T17" s="96"/>
      <c r="U17" s="97"/>
      <c r="V17" s="98"/>
    </row>
    <row r="18" spans="1:22" ht="17.25" customHeight="1">
      <c r="A18" s="439"/>
      <c r="B18" s="440"/>
      <c r="C18" s="358" t="s">
        <v>344</v>
      </c>
      <c r="D18" s="42">
        <v>1900</v>
      </c>
      <c r="E18" s="12"/>
      <c r="F18" s="94"/>
      <c r="G18" s="219"/>
      <c r="H18" s="15"/>
      <c r="I18" s="221"/>
      <c r="J18" s="95"/>
      <c r="K18" s="219"/>
      <c r="L18" s="15"/>
      <c r="M18" s="221"/>
      <c r="N18" s="95"/>
      <c r="O18" s="358"/>
      <c r="P18" s="87"/>
      <c r="Q18" s="12"/>
      <c r="R18" s="94"/>
      <c r="S18" s="436" t="s">
        <v>140</v>
      </c>
      <c r="T18" s="437"/>
      <c r="U18" s="437"/>
      <c r="V18" s="438"/>
    </row>
    <row r="19" spans="1:22" ht="17.25" customHeight="1">
      <c r="A19" s="439"/>
      <c r="B19" s="440"/>
      <c r="C19" s="383" t="s">
        <v>345</v>
      </c>
      <c r="D19" s="42">
        <v>3450</v>
      </c>
      <c r="E19" s="12"/>
      <c r="F19" s="94"/>
      <c r="G19" s="219"/>
      <c r="H19" s="15"/>
      <c r="I19" s="75"/>
      <c r="J19" s="95"/>
      <c r="K19" s="219"/>
      <c r="L19" s="15"/>
      <c r="M19" s="75"/>
      <c r="N19" s="95"/>
      <c r="O19" s="215"/>
      <c r="P19" s="87"/>
      <c r="Q19" s="12"/>
      <c r="R19" s="94"/>
      <c r="S19" s="281" t="s">
        <v>4</v>
      </c>
      <c r="T19" s="56">
        <v>650</v>
      </c>
      <c r="U19" s="12"/>
      <c r="V19" s="94"/>
    </row>
    <row r="20" spans="1:22" ht="17.25" customHeight="1">
      <c r="A20" s="439"/>
      <c r="B20" s="440"/>
      <c r="C20" s="383" t="s">
        <v>346</v>
      </c>
      <c r="D20" s="42">
        <v>2250</v>
      </c>
      <c r="E20" s="12"/>
      <c r="F20" s="94"/>
      <c r="G20" s="219"/>
      <c r="H20" s="15"/>
      <c r="I20" s="75"/>
      <c r="J20" s="95"/>
      <c r="K20" s="99"/>
      <c r="L20" s="100"/>
      <c r="M20" s="75"/>
      <c r="N20" s="95"/>
      <c r="O20" s="215"/>
      <c r="P20" s="15"/>
      <c r="Q20" s="12"/>
      <c r="R20" s="94"/>
      <c r="S20" s="359"/>
      <c r="T20" s="15"/>
      <c r="U20" s="101"/>
      <c r="V20" s="95"/>
    </row>
    <row r="21" spans="1:22" ht="17.25" customHeight="1">
      <c r="A21" s="439"/>
      <c r="B21" s="440"/>
      <c r="C21" s="360" t="s">
        <v>297</v>
      </c>
      <c r="D21" s="42">
        <v>500</v>
      </c>
      <c r="E21" s="12"/>
      <c r="F21" s="94"/>
      <c r="G21" s="219"/>
      <c r="H21" s="15"/>
      <c r="I21" s="75"/>
      <c r="J21" s="95"/>
      <c r="K21" s="99"/>
      <c r="L21" s="100"/>
      <c r="M21" s="75"/>
      <c r="N21" s="95"/>
      <c r="O21" s="360"/>
      <c r="P21" s="15"/>
      <c r="Q21" s="43"/>
      <c r="R21" s="95"/>
      <c r="S21" s="359"/>
      <c r="T21" s="15"/>
      <c r="U21" s="101"/>
      <c r="V21" s="95"/>
    </row>
    <row r="22" spans="1:22" ht="17.25" customHeight="1">
      <c r="A22" s="439"/>
      <c r="B22" s="440"/>
      <c r="C22" s="215"/>
      <c r="D22" s="42"/>
      <c r="E22" s="79"/>
      <c r="F22" s="95"/>
      <c r="G22" s="219"/>
      <c r="H22" s="15"/>
      <c r="I22" s="221"/>
      <c r="J22" s="95"/>
      <c r="K22" s="219"/>
      <c r="L22" s="15"/>
      <c r="M22" s="221"/>
      <c r="N22" s="95"/>
      <c r="O22" s="360"/>
      <c r="P22" s="15"/>
      <c r="Q22" s="43"/>
      <c r="R22" s="95"/>
      <c r="S22" s="359"/>
      <c r="T22" s="15"/>
      <c r="U22" s="361"/>
      <c r="V22" s="95"/>
    </row>
    <row r="23" spans="1:22" ht="17.25" customHeight="1">
      <c r="A23" s="439"/>
      <c r="B23" s="440"/>
      <c r="C23" s="215"/>
      <c r="D23" s="42"/>
      <c r="E23" s="79"/>
      <c r="F23" s="95"/>
      <c r="G23" s="219"/>
      <c r="H23" s="15"/>
      <c r="I23" s="221"/>
      <c r="J23" s="95"/>
      <c r="K23" s="219"/>
      <c r="L23" s="15"/>
      <c r="M23" s="221"/>
      <c r="N23" s="95"/>
      <c r="O23" s="215"/>
      <c r="P23" s="15"/>
      <c r="Q23" s="43"/>
      <c r="R23" s="95"/>
      <c r="S23" s="359"/>
      <c r="T23" s="15"/>
      <c r="U23" s="361"/>
      <c r="V23" s="95"/>
    </row>
    <row r="24" spans="1:22" ht="17.25" customHeight="1">
      <c r="A24" s="439"/>
      <c r="B24" s="440"/>
      <c r="C24" s="362"/>
      <c r="D24" s="102"/>
      <c r="E24" s="79"/>
      <c r="F24" s="103"/>
      <c r="G24" s="219"/>
      <c r="H24" s="100"/>
      <c r="I24" s="221"/>
      <c r="J24" s="95"/>
      <c r="K24" s="219"/>
      <c r="L24" s="15"/>
      <c r="M24" s="75"/>
      <c r="N24" s="95"/>
      <c r="O24" s="362"/>
      <c r="P24" s="15"/>
      <c r="Q24" s="43"/>
      <c r="R24" s="95"/>
      <c r="S24" s="359"/>
      <c r="T24" s="15"/>
      <c r="U24" s="361"/>
      <c r="V24" s="95"/>
    </row>
    <row r="25" spans="1:22" ht="17.25" customHeight="1" thickBot="1">
      <c r="A25" s="432"/>
      <c r="B25" s="433"/>
      <c r="C25" s="222"/>
      <c r="D25" s="104"/>
      <c r="E25" s="79"/>
      <c r="F25" s="105"/>
      <c r="G25" s="223"/>
      <c r="H25" s="106"/>
      <c r="I25" s="224"/>
      <c r="J25" s="105"/>
      <c r="K25" s="223"/>
      <c r="L25" s="19"/>
      <c r="M25" s="224"/>
      <c r="N25" s="105"/>
      <c r="O25" s="222"/>
      <c r="P25" s="19"/>
      <c r="Q25" s="43"/>
      <c r="R25" s="105"/>
      <c r="S25" s="363"/>
      <c r="T25" s="19"/>
      <c r="U25" s="364"/>
      <c r="V25" s="105"/>
    </row>
    <row r="26" spans="1:22" ht="17.25" customHeight="1" thickTop="1" thickBot="1">
      <c r="A26" s="434">
        <f>D26+H26+L26+P26+T26</f>
        <v>72750</v>
      </c>
      <c r="B26" s="435"/>
      <c r="C26" s="365" t="s">
        <v>7</v>
      </c>
      <c r="D26" s="107">
        <f>SUM(D10:D25)</f>
        <v>46000</v>
      </c>
      <c r="E26" s="36">
        <f>SUM(E10:E25)</f>
        <v>0</v>
      </c>
      <c r="F26" s="108"/>
      <c r="G26" s="225" t="s">
        <v>7</v>
      </c>
      <c r="H26" s="45">
        <f>SUM(H10:H25)</f>
        <v>11000</v>
      </c>
      <c r="I26" s="36">
        <f>SUM(I10:I25)</f>
        <v>0</v>
      </c>
      <c r="J26" s="108"/>
      <c r="K26" s="225" t="s">
        <v>7</v>
      </c>
      <c r="L26" s="45">
        <f>SUM(L10:L25)</f>
        <v>12650</v>
      </c>
      <c r="M26" s="36">
        <f>SUM(M10:M25)</f>
        <v>0</v>
      </c>
      <c r="N26" s="108"/>
      <c r="O26" s="225" t="s">
        <v>7</v>
      </c>
      <c r="P26" s="45">
        <f>SUM(P10:P25)</f>
        <v>0</v>
      </c>
      <c r="Q26" s="36"/>
      <c r="R26" s="108"/>
      <c r="S26" s="225" t="s">
        <v>7</v>
      </c>
      <c r="T26" s="45">
        <f>SUM(T10:T17,T19)</f>
        <v>3100</v>
      </c>
      <c r="U26" s="36">
        <f>SUM(U10:U17,U19)</f>
        <v>0</v>
      </c>
      <c r="V26" s="108"/>
    </row>
    <row r="27" spans="1:22" ht="17.25" customHeight="1">
      <c r="A27" s="443" t="s">
        <v>21</v>
      </c>
      <c r="B27" s="366" t="s">
        <v>22</v>
      </c>
      <c r="C27" s="384" t="s">
        <v>23</v>
      </c>
      <c r="D27" s="13">
        <v>1850</v>
      </c>
      <c r="E27" s="12"/>
      <c r="F27" s="93"/>
      <c r="G27" s="384" t="s">
        <v>23</v>
      </c>
      <c r="H27" s="13">
        <v>500</v>
      </c>
      <c r="I27" s="12"/>
      <c r="J27" s="93"/>
      <c r="K27" s="384" t="s">
        <v>23</v>
      </c>
      <c r="L27" s="13">
        <v>250</v>
      </c>
      <c r="M27" s="12"/>
      <c r="N27" s="93"/>
      <c r="O27" s="384" t="s">
        <v>288</v>
      </c>
      <c r="P27" s="88">
        <v>150</v>
      </c>
      <c r="Q27" s="12"/>
      <c r="R27" s="93"/>
      <c r="S27" s="281" t="s">
        <v>288</v>
      </c>
      <c r="T27" s="89">
        <v>100</v>
      </c>
      <c r="U27" s="109"/>
      <c r="V27" s="110"/>
    </row>
    <row r="28" spans="1:22" ht="17.25" customHeight="1">
      <c r="A28" s="444"/>
      <c r="B28" s="367" t="s">
        <v>24</v>
      </c>
      <c r="C28" s="385" t="s">
        <v>25</v>
      </c>
      <c r="D28" s="15">
        <v>2600</v>
      </c>
      <c r="E28" s="12"/>
      <c r="F28" s="94"/>
      <c r="G28" s="385" t="s">
        <v>25</v>
      </c>
      <c r="H28" s="15">
        <v>500</v>
      </c>
      <c r="I28" s="12"/>
      <c r="J28" s="94"/>
      <c r="K28" s="385" t="s">
        <v>25</v>
      </c>
      <c r="L28" s="15">
        <v>300</v>
      </c>
      <c r="M28" s="12"/>
      <c r="N28" s="94"/>
      <c r="O28" s="385" t="s">
        <v>25</v>
      </c>
      <c r="P28" s="15">
        <v>250</v>
      </c>
      <c r="Q28" s="12"/>
      <c r="R28" s="94"/>
      <c r="S28" s="385" t="s">
        <v>292</v>
      </c>
      <c r="T28" s="15">
        <v>50</v>
      </c>
      <c r="U28" s="111"/>
      <c r="V28" s="112"/>
    </row>
    <row r="29" spans="1:22" ht="17.25" customHeight="1" thickBot="1">
      <c r="A29" s="445"/>
      <c r="B29" s="367"/>
      <c r="C29" s="223"/>
      <c r="D29" s="19"/>
      <c r="E29" s="113"/>
      <c r="F29" s="105"/>
      <c r="G29" s="223"/>
      <c r="H29" s="19"/>
      <c r="I29" s="76"/>
      <c r="J29" s="105"/>
      <c r="K29" s="223"/>
      <c r="L29" s="19"/>
      <c r="M29" s="76"/>
      <c r="N29" s="105"/>
      <c r="O29" s="223"/>
      <c r="P29" s="19"/>
      <c r="Q29" s="76"/>
      <c r="R29" s="105"/>
      <c r="S29" s="226"/>
      <c r="T29" s="30"/>
      <c r="U29" s="114"/>
      <c r="V29" s="115"/>
    </row>
    <row r="30" spans="1:22" ht="17.25" customHeight="1" thickTop="1" thickBot="1">
      <c r="A30" s="434">
        <f>D30+H30+L30+P30+T30</f>
        <v>6550</v>
      </c>
      <c r="B30" s="435"/>
      <c r="C30" s="225" t="s">
        <v>7</v>
      </c>
      <c r="D30" s="45">
        <f>SUM(D27:D29)</f>
        <v>4450</v>
      </c>
      <c r="E30" s="36">
        <f>SUM(E27:E29)</f>
        <v>0</v>
      </c>
      <c r="F30" s="108"/>
      <c r="G30" s="225" t="s">
        <v>7</v>
      </c>
      <c r="H30" s="45">
        <f>SUM(H27:H29)</f>
        <v>1000</v>
      </c>
      <c r="I30" s="36">
        <f>SUM(I27:I29)</f>
        <v>0</v>
      </c>
      <c r="J30" s="108"/>
      <c r="K30" s="225" t="s">
        <v>7</v>
      </c>
      <c r="L30" s="45">
        <f>SUM(L27:L29)</f>
        <v>550</v>
      </c>
      <c r="M30" s="36">
        <f>SUM(M27:M29)</f>
        <v>0</v>
      </c>
      <c r="N30" s="108"/>
      <c r="O30" s="225" t="s">
        <v>7</v>
      </c>
      <c r="P30" s="45">
        <f>SUM(P27:P29)</f>
        <v>400</v>
      </c>
      <c r="Q30" s="36">
        <f>SUM(Q27:Q29)</f>
        <v>0</v>
      </c>
      <c r="R30" s="108"/>
      <c r="S30" s="225" t="s">
        <v>7</v>
      </c>
      <c r="T30" s="45">
        <f>SUM(T27:T29)</f>
        <v>150</v>
      </c>
      <c r="U30" s="36">
        <f>SUM(U27:U29)</f>
        <v>0</v>
      </c>
      <c r="V30" s="116">
        <f>SUM(V27:V28)</f>
        <v>0</v>
      </c>
    </row>
    <row r="31" spans="1:22" ht="17.25" customHeight="1">
      <c r="A31" s="430" t="s">
        <v>16</v>
      </c>
      <c r="B31" s="431"/>
      <c r="C31" s="384" t="s">
        <v>15</v>
      </c>
      <c r="D31" s="13">
        <v>5300</v>
      </c>
      <c r="E31" s="12"/>
      <c r="F31" s="93"/>
      <c r="G31" s="384" t="s">
        <v>15</v>
      </c>
      <c r="H31" s="13">
        <v>1200</v>
      </c>
      <c r="I31" s="12"/>
      <c r="J31" s="93"/>
      <c r="K31" s="384" t="s">
        <v>15</v>
      </c>
      <c r="L31" s="13">
        <v>1200</v>
      </c>
      <c r="M31" s="12"/>
      <c r="N31" s="93"/>
      <c r="O31" s="384" t="s">
        <v>15</v>
      </c>
      <c r="P31" s="13">
        <v>800</v>
      </c>
      <c r="Q31" s="12"/>
      <c r="R31" s="93"/>
      <c r="S31" s="384" t="s">
        <v>20</v>
      </c>
      <c r="T31" s="13">
        <v>150</v>
      </c>
      <c r="U31" s="68"/>
      <c r="V31" s="117"/>
    </row>
    <row r="32" spans="1:22" ht="17.25" customHeight="1" thickBot="1">
      <c r="A32" s="432"/>
      <c r="B32" s="433"/>
      <c r="C32" s="227"/>
      <c r="D32" s="19"/>
      <c r="E32" s="43"/>
      <c r="F32" s="105"/>
      <c r="G32" s="223"/>
      <c r="H32" s="19"/>
      <c r="I32" s="76"/>
      <c r="J32" s="105"/>
      <c r="K32" s="223"/>
      <c r="L32" s="19"/>
      <c r="M32" s="76"/>
      <c r="N32" s="105"/>
      <c r="O32" s="223"/>
      <c r="P32" s="19"/>
      <c r="Q32" s="76"/>
      <c r="R32" s="105"/>
      <c r="S32" s="368"/>
      <c r="T32" s="369"/>
      <c r="U32" s="370"/>
      <c r="V32" s="356"/>
    </row>
    <row r="33" spans="1:22" ht="17.25" customHeight="1" thickTop="1" thickBot="1">
      <c r="A33" s="434">
        <f>D33+H33+L33+P33+T33</f>
        <v>8650</v>
      </c>
      <c r="B33" s="435"/>
      <c r="C33" s="225" t="s">
        <v>7</v>
      </c>
      <c r="D33" s="45">
        <f>SUM(D31:D32)</f>
        <v>5300</v>
      </c>
      <c r="E33" s="36">
        <f>SUM(E31:E32)</f>
        <v>0</v>
      </c>
      <c r="F33" s="108"/>
      <c r="G33" s="225" t="s">
        <v>7</v>
      </c>
      <c r="H33" s="45">
        <f>SUM(H31:H32)</f>
        <v>1200</v>
      </c>
      <c r="I33" s="36">
        <f>SUM(I31:I32)</f>
        <v>0</v>
      </c>
      <c r="J33" s="108"/>
      <c r="K33" s="225" t="s">
        <v>7</v>
      </c>
      <c r="L33" s="45">
        <f>SUM(L31:L32)</f>
        <v>1200</v>
      </c>
      <c r="M33" s="36">
        <f>SUM(M31:M32)</f>
        <v>0</v>
      </c>
      <c r="N33" s="108"/>
      <c r="O33" s="225" t="s">
        <v>7</v>
      </c>
      <c r="P33" s="45">
        <f>SUM(P31:P32)</f>
        <v>800</v>
      </c>
      <c r="Q33" s="36">
        <f>SUM(Q31:Q32)</f>
        <v>0</v>
      </c>
      <c r="R33" s="108"/>
      <c r="S33" s="225" t="s">
        <v>7</v>
      </c>
      <c r="T33" s="45">
        <f>SUM(T31:T32)</f>
        <v>150</v>
      </c>
      <c r="U33" s="36">
        <f>SUM(U31:U32)</f>
        <v>0</v>
      </c>
      <c r="V33" s="118"/>
    </row>
    <row r="34" spans="1:22" ht="17.25" customHeight="1">
      <c r="A34" s="371"/>
      <c r="B34" s="197" t="s">
        <v>62</v>
      </c>
      <c r="D34" s="372"/>
      <c r="E34" s="119"/>
      <c r="F34" s="120"/>
      <c r="G34" s="198"/>
      <c r="H34" s="372"/>
      <c r="I34" s="119"/>
      <c r="J34" s="120"/>
      <c r="K34" s="198"/>
      <c r="L34" s="372"/>
      <c r="M34" s="119"/>
      <c r="N34" s="120"/>
      <c r="O34" s="228"/>
      <c r="Q34" s="119"/>
      <c r="R34" s="120"/>
      <c r="S34" s="198"/>
      <c r="T34" s="229"/>
      <c r="U34" s="119"/>
      <c r="V34" s="198"/>
    </row>
    <row r="35" spans="1:22" ht="17.25" customHeight="1">
      <c r="A35" s="373"/>
      <c r="O35" s="7"/>
      <c r="S35" s="7"/>
      <c r="V35" s="7"/>
    </row>
    <row r="36" spans="1:22" ht="17.25" customHeight="1">
      <c r="A36" s="374"/>
      <c r="B36" s="197" t="s">
        <v>309</v>
      </c>
      <c r="C36" s="375"/>
      <c r="D36" s="375"/>
      <c r="H36" s="197"/>
      <c r="I36" s="197" t="s">
        <v>350</v>
      </c>
      <c r="O36" s="7"/>
      <c r="R36" s="7"/>
    </row>
    <row r="37" spans="1:22" ht="17.25" customHeight="1">
      <c r="A37" s="374"/>
      <c r="B37" s="230" t="s">
        <v>349</v>
      </c>
      <c r="C37" s="375"/>
      <c r="D37" s="375"/>
      <c r="H37" s="197"/>
      <c r="K37" s="231"/>
      <c r="O37" s="7"/>
    </row>
    <row r="38" spans="1:22" ht="17.25" customHeight="1">
      <c r="A38" s="198"/>
      <c r="B38" s="197" t="s">
        <v>312</v>
      </c>
      <c r="C38" s="231"/>
      <c r="D38" s="231"/>
      <c r="E38" s="231"/>
      <c r="H38" s="197"/>
      <c r="O38" s="7"/>
    </row>
    <row r="39" spans="1:22" ht="17.25" customHeight="1">
      <c r="B39" s="197" t="s">
        <v>331</v>
      </c>
      <c r="C39" s="231"/>
      <c r="D39" s="231"/>
      <c r="E39" s="231"/>
      <c r="F39" s="375"/>
      <c r="H39" s="197"/>
      <c r="J39" s="230"/>
      <c r="K39" s="231"/>
      <c r="P39" s="197" t="s">
        <v>215</v>
      </c>
      <c r="T39" s="197"/>
    </row>
    <row r="40" spans="1:22" ht="17.25" customHeight="1">
      <c r="A40" s="198"/>
      <c r="B40" s="230" t="s">
        <v>311</v>
      </c>
      <c r="C40" s="231"/>
      <c r="D40" s="231"/>
      <c r="E40" s="231"/>
      <c r="M40" s="7"/>
      <c r="N40" s="7"/>
      <c r="O40" s="376"/>
      <c r="P40" s="197" t="s">
        <v>216</v>
      </c>
      <c r="R40" s="199"/>
      <c r="S40" s="199"/>
      <c r="T40" s="199"/>
      <c r="U40" s="199"/>
    </row>
    <row r="41" spans="1:22" ht="16.5" customHeight="1">
      <c r="C41" s="231"/>
      <c r="D41" s="231"/>
      <c r="E41" s="231"/>
      <c r="G41" s="376"/>
      <c r="M41" s="7"/>
      <c r="N41" s="7"/>
      <c r="O41" s="7"/>
      <c r="P41" s="197" t="s">
        <v>214</v>
      </c>
      <c r="R41" s="232"/>
      <c r="S41" s="232"/>
      <c r="T41" s="232"/>
      <c r="U41" s="233"/>
    </row>
    <row r="42" spans="1:22" ht="16.5" customHeight="1">
      <c r="C42" s="231"/>
      <c r="D42" s="231"/>
      <c r="E42" s="231"/>
      <c r="F42" s="234"/>
      <c r="G42" s="90"/>
      <c r="M42" s="7"/>
      <c r="N42" s="7"/>
      <c r="O42" s="7"/>
      <c r="P42" s="197" t="s">
        <v>217</v>
      </c>
      <c r="S42" s="198"/>
      <c r="T42" s="197"/>
    </row>
    <row r="43" spans="1:22" ht="16.5" customHeight="1">
      <c r="A43" s="229"/>
      <c r="L43" s="234"/>
      <c r="M43" s="7"/>
      <c r="N43" s="7"/>
      <c r="O43" s="7"/>
      <c r="P43" s="230" t="s">
        <v>218</v>
      </c>
      <c r="S43" s="198"/>
      <c r="T43" s="197"/>
    </row>
    <row r="44" spans="1:22">
      <c r="P44" s="197" t="s">
        <v>219</v>
      </c>
    </row>
  </sheetData>
  <sheetProtection algorithmName="SHA-512" hashValue="ESIdBstgT9yb8U+frEM8p+BGUIpK3oShIj6J2oFaaztPw1RfL7W51Febvrx5aHJHDTRajU+7zUG96z7RnWjUPw==" saltValue="x3rch/JgKLJR2VlrDYnOaA==" spinCount="100000" sheet="1" objects="1" scenarios="1"/>
  <mergeCells count="43">
    <mergeCell ref="V4:V5"/>
    <mergeCell ref="U7:V7"/>
    <mergeCell ref="U2:V2"/>
    <mergeCell ref="I1:N2"/>
    <mergeCell ref="J3:L3"/>
    <mergeCell ref="R3:U3"/>
    <mergeCell ref="O3:Q4"/>
    <mergeCell ref="G4:I5"/>
    <mergeCell ref="J4:L5"/>
    <mergeCell ref="N3:N4"/>
    <mergeCell ref="R4:U5"/>
    <mergeCell ref="O5:Q5"/>
    <mergeCell ref="M4:M5"/>
    <mergeCell ref="C8:F8"/>
    <mergeCell ref="A3:B3"/>
    <mergeCell ref="C3:F3"/>
    <mergeCell ref="G3:I3"/>
    <mergeCell ref="A6:B6"/>
    <mergeCell ref="C6:C7"/>
    <mergeCell ref="D6:F7"/>
    <mergeCell ref="G6:G7"/>
    <mergeCell ref="A5:B5"/>
    <mergeCell ref="A4:B4"/>
    <mergeCell ref="C4:F5"/>
    <mergeCell ref="H6:K7"/>
    <mergeCell ref="S8:V8"/>
    <mergeCell ref="L6:L7"/>
    <mergeCell ref="P6:Q6"/>
    <mergeCell ref="S6:V6"/>
    <mergeCell ref="G8:J8"/>
    <mergeCell ref="K8:N8"/>
    <mergeCell ref="O8:R8"/>
    <mergeCell ref="N7:P7"/>
    <mergeCell ref="R7:S7"/>
    <mergeCell ref="N6:O6"/>
    <mergeCell ref="A31:B32"/>
    <mergeCell ref="A33:B33"/>
    <mergeCell ref="S18:V18"/>
    <mergeCell ref="A10:B25"/>
    <mergeCell ref="A9:B9"/>
    <mergeCell ref="A27:A29"/>
    <mergeCell ref="A26:B26"/>
    <mergeCell ref="A30:B30"/>
  </mergeCells>
  <phoneticPr fontId="2"/>
  <conditionalFormatting sqref="E10:E21 E27:E28 E31">
    <cfRule type="expression" dxfId="45" priority="1">
      <formula>$D10&lt;$E10</formula>
    </cfRule>
  </conditionalFormatting>
  <conditionalFormatting sqref="I10:I14 I27:I28 I31">
    <cfRule type="expression" dxfId="44" priority="5">
      <formula>$H10&lt;$I10</formula>
    </cfRule>
  </conditionalFormatting>
  <conditionalFormatting sqref="M10:M13 M27:M28 M31">
    <cfRule type="expression" dxfId="43" priority="4">
      <formula>$L10&lt;$M10</formula>
    </cfRule>
  </conditionalFormatting>
  <conditionalFormatting sqref="Q10:Q20 Q27:Q28 Q31">
    <cfRule type="expression" dxfId="42" priority="3">
      <formula>$P10&lt;$Q10</formula>
    </cfRule>
  </conditionalFormatting>
  <conditionalFormatting sqref="Q21:Q25">
    <cfRule type="expression" dxfId="41" priority="12" stopIfTrue="1">
      <formula>$P21&lt;$Q21</formula>
    </cfRule>
  </conditionalFormatting>
  <conditionalFormatting sqref="U10:U15 U19 U27:U28 U31">
    <cfRule type="expression" dxfId="40" priority="2">
      <formula>$T10&lt;$U10</formula>
    </cfRule>
  </conditionalFormatting>
  <conditionalFormatting sqref="U16">
    <cfRule type="expression" dxfId="39" priority="11" stopIfTrue="1">
      <formula>$T16&lt;$U16</formula>
    </cfRule>
  </conditionalFormatting>
  <conditionalFormatting sqref="V28:V29">
    <cfRule type="expression" dxfId="38" priority="16" stopIfTrue="1">
      <formula>U28&lt;V28</formula>
    </cfRule>
  </conditionalFormatting>
  <dataValidations count="4">
    <dataValidation type="whole" allowBlank="1" showInputMessage="1" showErrorMessage="1" sqref="U29 E22:E25" xr:uid="{D6651639-F680-4333-9EAD-C35454A78D77}">
      <formula1>0</formula1>
      <formula2>D22</formula2>
    </dataValidation>
    <dataValidation type="whole" errorStyle="warning" allowBlank="1" showInputMessage="1" showErrorMessage="1" errorTitle="エラー" error="持部枚数を超えております。" sqref="U16" xr:uid="{E84A711D-B5FA-441E-B5DE-4604219184A1}">
      <formula1>0</formula1>
      <formula2>T16</formula2>
    </dataValidation>
    <dataValidation type="whole" errorStyle="warning" allowBlank="1" showInputMessage="1" showErrorMessage="1" errorTitle="エラー" error="持部数を超えています。" sqref="Q21:Q25" xr:uid="{BB1AC4AF-3D16-4B18-999B-59B06CE7949F}">
      <formula1>0</formula1>
      <formula2>P21</formula2>
    </dataValidation>
    <dataValidation type="whole" errorStyle="warning" allowBlank="1" showInputMessage="1" showErrorMessage="1" errorTitle="エラー" error="持枚数を超えております。" sqref="E10:E21 E27:E28 E31:E32 I10:I14 I27:I28 I31 M10:M13 M27:M28 M31 Q10:Q20 Q27:Q28 Q31 U10:U15 U19 U27:U28 U31" xr:uid="{D3354CB9-3214-4D17-A461-D1C536488DAC}">
      <formula1>0</formula1>
      <formula2>D10</formula2>
    </dataValidation>
  </dataValidations>
  <pageMargins left="0.39370078740157483" right="0.11811023622047245" top="0.59055118110236227" bottom="0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4530-D5D3-498F-AFC2-42312F5E6074}">
  <dimension ref="A1:V61"/>
  <sheetViews>
    <sheetView showZeros="0" zoomScale="90" zoomScaleNormal="90" workbookViewId="0"/>
  </sheetViews>
  <sheetFormatPr defaultRowHeight="11.25"/>
  <cols>
    <col min="1" max="1" width="2.375" style="197" customWidth="1"/>
    <col min="2" max="2" width="7.25" style="197" customWidth="1"/>
    <col min="3" max="3" width="10" style="234" customWidth="1"/>
    <col min="4" max="4" width="6.75" style="197" customWidth="1"/>
    <col min="5" max="6" width="8.875" style="235" customWidth="1"/>
    <col min="7" max="7" width="10" style="234" customWidth="1"/>
    <col min="8" max="8" width="6.75" style="197" customWidth="1"/>
    <col min="9" max="10" width="8.875" style="235" customWidth="1"/>
    <col min="11" max="11" width="10" style="234" customWidth="1"/>
    <col min="12" max="12" width="6.75" style="197" customWidth="1"/>
    <col min="13" max="14" width="8.875" style="235" customWidth="1"/>
    <col min="15" max="15" width="10" style="234" customWidth="1"/>
    <col min="16" max="16" width="6.75" style="197" customWidth="1"/>
    <col min="17" max="18" width="8.875" style="235" customWidth="1"/>
    <col min="19" max="19" width="10" style="234" customWidth="1"/>
    <col min="20" max="20" width="6.75" style="197" customWidth="1"/>
    <col min="21" max="21" width="8.875" style="235" customWidth="1"/>
    <col min="22" max="22" width="9" style="197" customWidth="1"/>
    <col min="23" max="16384" width="9" style="197"/>
  </cols>
  <sheetData>
    <row r="1" spans="1:22" ht="13.5" customHeight="1">
      <c r="I1" s="492" t="s">
        <v>226</v>
      </c>
      <c r="J1" s="492"/>
      <c r="K1" s="492"/>
      <c r="L1" s="492"/>
      <c r="M1" s="492"/>
      <c r="N1" s="492"/>
    </row>
    <row r="2" spans="1:22" ht="14.25" customHeight="1" thickBot="1">
      <c r="I2" s="493"/>
      <c r="J2" s="493"/>
      <c r="K2" s="493"/>
      <c r="L2" s="493"/>
      <c r="M2" s="493"/>
      <c r="N2" s="493"/>
      <c r="T2" s="236"/>
      <c r="U2" s="491" t="str">
        <f>山形・東村山・上山!U2</f>
        <v>令和7年12月1日現在</v>
      </c>
      <c r="V2" s="491"/>
    </row>
    <row r="3" spans="1:22" s="199" customFormat="1" ht="17.25" customHeight="1">
      <c r="A3" s="462"/>
      <c r="B3" s="463"/>
      <c r="C3" s="526" t="s">
        <v>11</v>
      </c>
      <c r="D3" s="527"/>
      <c r="E3" s="527"/>
      <c r="F3" s="527"/>
      <c r="G3" s="528" t="s">
        <v>0</v>
      </c>
      <c r="H3" s="529"/>
      <c r="I3" s="530"/>
      <c r="J3" s="528" t="s">
        <v>205</v>
      </c>
      <c r="K3" s="527"/>
      <c r="L3" s="531"/>
      <c r="M3" s="237" t="s">
        <v>92</v>
      </c>
      <c r="N3" s="532" t="s">
        <v>174</v>
      </c>
      <c r="O3" s="495">
        <f>O5+山形・東村山・上山!O5+尾花沢・北村山・新庄・最上!O5+米沢･南陽・長井・東置賜・西置賜!O5+酒田･飽海・東田川!O5+鶴岡!O5</f>
        <v>0</v>
      </c>
      <c r="P3" s="496"/>
      <c r="Q3" s="497"/>
      <c r="R3" s="528" t="s">
        <v>206</v>
      </c>
      <c r="S3" s="527"/>
      <c r="T3" s="527"/>
      <c r="U3" s="531"/>
      <c r="V3" s="238" t="s">
        <v>1</v>
      </c>
    </row>
    <row r="4" spans="1:22" s="199" customFormat="1" ht="17.25" customHeight="1">
      <c r="A4" s="475" t="s">
        <v>12</v>
      </c>
      <c r="B4" s="476"/>
      <c r="C4" s="477"/>
      <c r="D4" s="478"/>
      <c r="E4" s="478"/>
      <c r="F4" s="479"/>
      <c r="G4" s="500"/>
      <c r="H4" s="501"/>
      <c r="I4" s="502"/>
      <c r="J4" s="506"/>
      <c r="K4" s="507"/>
      <c r="L4" s="508"/>
      <c r="M4" s="524"/>
      <c r="N4" s="533"/>
      <c r="O4" s="498"/>
      <c r="P4" s="498"/>
      <c r="Q4" s="499"/>
      <c r="R4" s="506"/>
      <c r="S4" s="514"/>
      <c r="T4" s="515"/>
      <c r="U4" s="516"/>
      <c r="V4" s="487"/>
    </row>
    <row r="5" spans="1:22" s="199" customFormat="1" ht="17.25" customHeight="1">
      <c r="A5" s="475" t="s">
        <v>224</v>
      </c>
      <c r="B5" s="476"/>
      <c r="C5" s="480"/>
      <c r="D5" s="481"/>
      <c r="E5" s="481"/>
      <c r="F5" s="482"/>
      <c r="G5" s="503"/>
      <c r="H5" s="504"/>
      <c r="I5" s="505"/>
      <c r="J5" s="509"/>
      <c r="K5" s="510"/>
      <c r="L5" s="511"/>
      <c r="M5" s="525"/>
      <c r="N5" s="239" t="s">
        <v>13</v>
      </c>
      <c r="O5" s="521">
        <f>E14+E18+E21+E24+E29+I14+I18+I21+I24+I29+M14+M18+M21+M24+M29+Q14+Q18+Q21+Q24+Q29+U14+U18+U21+U24+U29</f>
        <v>0</v>
      </c>
      <c r="P5" s="534"/>
      <c r="Q5" s="535"/>
      <c r="R5" s="517"/>
      <c r="S5" s="518"/>
      <c r="T5" s="519"/>
      <c r="U5" s="520"/>
      <c r="V5" s="488"/>
    </row>
    <row r="6" spans="1:22" s="199" customFormat="1" ht="17.25" customHeight="1">
      <c r="A6" s="469"/>
      <c r="B6" s="470"/>
      <c r="C6" s="536" t="s">
        <v>90</v>
      </c>
      <c r="D6" s="473"/>
      <c r="E6" s="473"/>
      <c r="F6" s="473"/>
      <c r="G6" s="538" t="s">
        <v>89</v>
      </c>
      <c r="H6" s="483"/>
      <c r="I6" s="483"/>
      <c r="J6" s="483"/>
      <c r="K6" s="484"/>
      <c r="L6" s="449" t="s">
        <v>88</v>
      </c>
      <c r="M6" s="200" t="s">
        <v>203</v>
      </c>
      <c r="N6" s="460"/>
      <c r="O6" s="461"/>
      <c r="P6" s="451" t="s">
        <v>266</v>
      </c>
      <c r="Q6" s="452"/>
      <c r="R6" s="201" t="s">
        <v>142</v>
      </c>
      <c r="S6" s="453"/>
      <c r="T6" s="453"/>
      <c r="U6" s="453"/>
      <c r="V6" s="454"/>
    </row>
    <row r="7" spans="1:22" s="199" customFormat="1" ht="17.25" customHeight="1" thickBot="1">
      <c r="A7" s="202"/>
      <c r="B7" s="203"/>
      <c r="C7" s="537"/>
      <c r="D7" s="474"/>
      <c r="E7" s="474"/>
      <c r="F7" s="474"/>
      <c r="G7" s="539"/>
      <c r="H7" s="485"/>
      <c r="I7" s="485"/>
      <c r="J7" s="485"/>
      <c r="K7" s="486"/>
      <c r="L7" s="450"/>
      <c r="M7" s="204" t="s">
        <v>91</v>
      </c>
      <c r="N7" s="455"/>
      <c r="O7" s="456"/>
      <c r="P7" s="457"/>
      <c r="Q7" s="205" t="s">
        <v>197</v>
      </c>
      <c r="R7" s="458"/>
      <c r="S7" s="459"/>
      <c r="T7" s="206" t="s">
        <v>198</v>
      </c>
      <c r="U7" s="489"/>
      <c r="V7" s="490"/>
    </row>
    <row r="8" spans="1:22" s="209" customFormat="1" ht="24.75" customHeight="1" thickBot="1">
      <c r="A8" s="207"/>
      <c r="B8" s="208"/>
      <c r="C8" s="446" t="s">
        <v>137</v>
      </c>
      <c r="D8" s="447"/>
      <c r="E8" s="447"/>
      <c r="F8" s="448"/>
      <c r="G8" s="446" t="s">
        <v>116</v>
      </c>
      <c r="H8" s="447"/>
      <c r="I8" s="447"/>
      <c r="J8" s="448"/>
      <c r="K8" s="446" t="s">
        <v>117</v>
      </c>
      <c r="L8" s="447"/>
      <c r="M8" s="447"/>
      <c r="N8" s="448"/>
      <c r="O8" s="446" t="s">
        <v>118</v>
      </c>
      <c r="P8" s="447"/>
      <c r="Q8" s="447"/>
      <c r="R8" s="448"/>
      <c r="S8" s="446" t="s">
        <v>139</v>
      </c>
      <c r="T8" s="447"/>
      <c r="U8" s="447"/>
      <c r="V8" s="448"/>
    </row>
    <row r="9" spans="1:22" s="198" customFormat="1" ht="17.25" customHeight="1" thickBot="1">
      <c r="A9" s="441" t="s">
        <v>246</v>
      </c>
      <c r="B9" s="442"/>
      <c r="C9" s="210" t="s">
        <v>138</v>
      </c>
      <c r="D9" s="213" t="s">
        <v>225</v>
      </c>
      <c r="E9" s="211" t="s">
        <v>234</v>
      </c>
      <c r="F9" s="212" t="s">
        <v>141</v>
      </c>
      <c r="G9" s="210" t="s">
        <v>138</v>
      </c>
      <c r="H9" s="213" t="s">
        <v>225</v>
      </c>
      <c r="I9" s="211" t="s">
        <v>234</v>
      </c>
      <c r="J9" s="212" t="s">
        <v>141</v>
      </c>
      <c r="K9" s="210" t="s">
        <v>138</v>
      </c>
      <c r="L9" s="213" t="s">
        <v>225</v>
      </c>
      <c r="M9" s="211" t="s">
        <v>234</v>
      </c>
      <c r="N9" s="212" t="s">
        <v>141</v>
      </c>
      <c r="O9" s="210" t="s">
        <v>138</v>
      </c>
      <c r="P9" s="213" t="s">
        <v>225</v>
      </c>
      <c r="Q9" s="211" t="s">
        <v>234</v>
      </c>
      <c r="R9" s="212" t="s">
        <v>141</v>
      </c>
      <c r="S9" s="210" t="s">
        <v>138</v>
      </c>
      <c r="T9" s="213" t="s">
        <v>225</v>
      </c>
      <c r="U9" s="211" t="s">
        <v>234</v>
      </c>
      <c r="V9" s="212" t="s">
        <v>141</v>
      </c>
    </row>
    <row r="10" spans="1:22" ht="17.25" customHeight="1">
      <c r="A10" s="430" t="s">
        <v>27</v>
      </c>
      <c r="B10" s="431"/>
      <c r="C10" s="408" t="s">
        <v>347</v>
      </c>
      <c r="D10" s="13">
        <v>3900</v>
      </c>
      <c r="E10" s="12"/>
      <c r="F10" s="32"/>
      <c r="G10" s="384" t="s">
        <v>26</v>
      </c>
      <c r="H10" s="13">
        <v>2200</v>
      </c>
      <c r="I10" s="12"/>
      <c r="J10" s="32"/>
      <c r="K10" s="384" t="s">
        <v>26</v>
      </c>
      <c r="L10" s="13">
        <v>2000</v>
      </c>
      <c r="M10" s="12"/>
      <c r="N10" s="32"/>
      <c r="O10" s="389"/>
      <c r="P10" s="13"/>
      <c r="Q10" s="12"/>
      <c r="R10" s="32"/>
      <c r="S10" s="388" t="s">
        <v>286</v>
      </c>
      <c r="T10" s="240">
        <v>350</v>
      </c>
      <c r="U10" s="33"/>
      <c r="V10" s="32"/>
    </row>
    <row r="11" spans="1:22" ht="17.25" customHeight="1">
      <c r="A11" s="439"/>
      <c r="B11" s="440"/>
      <c r="C11" s="385" t="s">
        <v>348</v>
      </c>
      <c r="D11" s="15">
        <v>5800</v>
      </c>
      <c r="E11" s="12"/>
      <c r="F11" s="63"/>
      <c r="G11" s="217"/>
      <c r="H11" s="15"/>
      <c r="I11" s="43"/>
      <c r="J11" s="34"/>
      <c r="K11" s="219"/>
      <c r="L11" s="15"/>
      <c r="M11" s="17"/>
      <c r="N11" s="34"/>
      <c r="O11" s="383"/>
      <c r="P11" s="15"/>
      <c r="Q11" s="12"/>
      <c r="R11" s="63"/>
      <c r="S11" s="217"/>
      <c r="T11" s="15"/>
      <c r="U11" s="91"/>
      <c r="V11" s="34"/>
    </row>
    <row r="12" spans="1:22" ht="17.25" customHeight="1">
      <c r="A12" s="439"/>
      <c r="B12" s="440"/>
      <c r="C12" s="385" t="s">
        <v>242</v>
      </c>
      <c r="D12" s="15">
        <v>750</v>
      </c>
      <c r="E12" s="12"/>
      <c r="F12" s="63"/>
      <c r="G12" s="219"/>
      <c r="H12" s="15"/>
      <c r="I12" s="17"/>
      <c r="J12" s="34"/>
      <c r="K12" s="219"/>
      <c r="L12" s="15"/>
      <c r="M12" s="17"/>
      <c r="N12" s="34"/>
      <c r="O12" s="385" t="s">
        <v>291</v>
      </c>
      <c r="P12" s="15">
        <v>50</v>
      </c>
      <c r="Q12" s="12"/>
      <c r="R12" s="63"/>
      <c r="S12" s="217"/>
      <c r="T12" s="15"/>
      <c r="U12" s="91"/>
      <c r="V12" s="34"/>
    </row>
    <row r="13" spans="1:22" ht="17.25" customHeight="1" thickBot="1">
      <c r="A13" s="432"/>
      <c r="B13" s="433"/>
      <c r="C13" s="241"/>
      <c r="D13" s="19"/>
      <c r="E13" s="43"/>
      <c r="F13" s="35"/>
      <c r="G13" s="223"/>
      <c r="H13" s="19"/>
      <c r="I13" s="21"/>
      <c r="J13" s="35"/>
      <c r="K13" s="223"/>
      <c r="L13" s="19"/>
      <c r="M13" s="21"/>
      <c r="N13" s="35"/>
      <c r="O13" s="223"/>
      <c r="P13" s="19"/>
      <c r="Q13" s="43"/>
      <c r="R13" s="35"/>
      <c r="S13" s="223"/>
      <c r="T13" s="19"/>
      <c r="U13" s="44"/>
      <c r="V13" s="35"/>
    </row>
    <row r="14" spans="1:22" ht="17.25" customHeight="1" thickTop="1" thickBot="1">
      <c r="A14" s="434">
        <f>D14+H14+L14+P14+T14</f>
        <v>15050</v>
      </c>
      <c r="B14" s="435"/>
      <c r="C14" s="225" t="s">
        <v>7</v>
      </c>
      <c r="D14" s="45">
        <f>SUM(D10:D13)</f>
        <v>10450</v>
      </c>
      <c r="E14" s="36">
        <f>SUM(E10:E13)</f>
        <v>0</v>
      </c>
      <c r="F14" s="37"/>
      <c r="G14" s="225" t="s">
        <v>7</v>
      </c>
      <c r="H14" s="45">
        <f>SUM(H10:H13)</f>
        <v>2200</v>
      </c>
      <c r="I14" s="36">
        <f>SUM(I10:I13)</f>
        <v>0</v>
      </c>
      <c r="J14" s="37"/>
      <c r="K14" s="225" t="s">
        <v>7</v>
      </c>
      <c r="L14" s="45">
        <f>SUM(L10:L13)</f>
        <v>2000</v>
      </c>
      <c r="M14" s="36">
        <f>SUM(M10:M13)</f>
        <v>0</v>
      </c>
      <c r="N14" s="37"/>
      <c r="O14" s="225" t="s">
        <v>7</v>
      </c>
      <c r="P14" s="45">
        <f>SUM(P10:P13)</f>
        <v>50</v>
      </c>
      <c r="Q14" s="36">
        <f>SUM(Q10:Q13)</f>
        <v>0</v>
      </c>
      <c r="R14" s="37"/>
      <c r="S14" s="225" t="s">
        <v>7</v>
      </c>
      <c r="T14" s="45">
        <f>SUM(T10:T13)</f>
        <v>350</v>
      </c>
      <c r="U14" s="38">
        <f>SUM(U10:U13)</f>
        <v>0</v>
      </c>
      <c r="V14" s="37"/>
    </row>
    <row r="15" spans="1:22" ht="17.25" customHeight="1">
      <c r="A15" s="430" t="s">
        <v>41</v>
      </c>
      <c r="B15" s="431"/>
      <c r="C15" s="384" t="s">
        <v>275</v>
      </c>
      <c r="D15" s="24">
        <v>2150</v>
      </c>
      <c r="E15" s="12"/>
      <c r="F15" s="32"/>
      <c r="G15" s="384" t="s">
        <v>40</v>
      </c>
      <c r="H15" s="24">
        <v>700</v>
      </c>
      <c r="I15" s="12"/>
      <c r="J15" s="32"/>
      <c r="K15" s="385" t="s">
        <v>42</v>
      </c>
      <c r="L15" s="27">
        <v>1100</v>
      </c>
      <c r="M15" s="12"/>
      <c r="N15" s="32"/>
      <c r="O15" s="214"/>
      <c r="P15" s="24"/>
      <c r="Q15" s="43"/>
      <c r="R15" s="86"/>
      <c r="S15" s="384" t="s">
        <v>135</v>
      </c>
      <c r="T15" s="24">
        <v>100</v>
      </c>
      <c r="U15" s="33"/>
      <c r="V15" s="32"/>
    </row>
    <row r="16" spans="1:22" ht="17.25" customHeight="1">
      <c r="A16" s="439"/>
      <c r="B16" s="440"/>
      <c r="C16" s="242" t="s">
        <v>277</v>
      </c>
      <c r="D16" s="27">
        <v>3550</v>
      </c>
      <c r="E16" s="12"/>
      <c r="F16" s="63"/>
      <c r="G16" s="385" t="s">
        <v>42</v>
      </c>
      <c r="H16" s="27">
        <v>1050</v>
      </c>
      <c r="I16" s="12"/>
      <c r="J16" s="63"/>
      <c r="K16" s="219"/>
      <c r="L16" s="27"/>
      <c r="M16" s="28"/>
      <c r="N16" s="34"/>
      <c r="O16" s="217"/>
      <c r="P16" s="27"/>
      <c r="Q16" s="43"/>
      <c r="R16" s="34"/>
      <c r="S16" s="385" t="s">
        <v>136</v>
      </c>
      <c r="T16" s="27">
        <v>150</v>
      </c>
      <c r="U16" s="33"/>
      <c r="V16" s="63"/>
    </row>
    <row r="17" spans="1:22" ht="17.25" customHeight="1" thickBot="1">
      <c r="A17" s="432"/>
      <c r="B17" s="433"/>
      <c r="C17" s="243" t="s">
        <v>276</v>
      </c>
      <c r="D17" s="25">
        <v>2000</v>
      </c>
      <c r="E17" s="12"/>
      <c r="F17" s="64"/>
      <c r="G17" s="223"/>
      <c r="H17" s="25"/>
      <c r="I17" s="29"/>
      <c r="J17" s="35"/>
      <c r="K17" s="223"/>
      <c r="L17" s="25"/>
      <c r="M17" s="29"/>
      <c r="N17" s="35"/>
      <c r="O17" s="227"/>
      <c r="P17" s="25"/>
      <c r="Q17" s="29"/>
      <c r="R17" s="35"/>
      <c r="S17" s="223"/>
      <c r="T17" s="25"/>
      <c r="U17" s="39"/>
      <c r="V17" s="35"/>
    </row>
    <row r="18" spans="1:22" ht="17.25" customHeight="1" thickTop="1" thickBot="1">
      <c r="A18" s="434">
        <f>D18+H18+L18+P18+T18</f>
        <v>10800</v>
      </c>
      <c r="B18" s="435"/>
      <c r="C18" s="225" t="s">
        <v>7</v>
      </c>
      <c r="D18" s="244">
        <f>SUM(D15:D17)</f>
        <v>7700</v>
      </c>
      <c r="E18" s="23">
        <f>SUM(E15:E17)</f>
        <v>0</v>
      </c>
      <c r="F18" s="40"/>
      <c r="G18" s="225" t="s">
        <v>7</v>
      </c>
      <c r="H18" s="244">
        <f>SUM(H15:H17)</f>
        <v>1750</v>
      </c>
      <c r="I18" s="23">
        <f>SUM(I15:I17)</f>
        <v>0</v>
      </c>
      <c r="J18" s="40"/>
      <c r="K18" s="225" t="s">
        <v>7</v>
      </c>
      <c r="L18" s="244">
        <f>SUM(L15:L17)</f>
        <v>1100</v>
      </c>
      <c r="M18" s="23">
        <f>SUM(M15:M17)</f>
        <v>0</v>
      </c>
      <c r="N18" s="40"/>
      <c r="O18" s="225"/>
      <c r="P18" s="244"/>
      <c r="Q18" s="23"/>
      <c r="R18" s="40"/>
      <c r="S18" s="225" t="s">
        <v>7</v>
      </c>
      <c r="T18" s="244">
        <f>SUM(T15:T17)</f>
        <v>250</v>
      </c>
      <c r="U18" s="23">
        <f>SUM(U15:U17)</f>
        <v>0</v>
      </c>
      <c r="V18" s="40"/>
    </row>
    <row r="19" spans="1:22" ht="17.25" customHeight="1">
      <c r="A19" s="430" t="s">
        <v>44</v>
      </c>
      <c r="B19" s="431"/>
      <c r="C19" s="384" t="s">
        <v>43</v>
      </c>
      <c r="D19" s="24">
        <v>2900</v>
      </c>
      <c r="E19" s="12"/>
      <c r="F19" s="32"/>
      <c r="G19" s="384" t="s">
        <v>43</v>
      </c>
      <c r="H19" s="24">
        <v>700</v>
      </c>
      <c r="I19" s="12"/>
      <c r="J19" s="32"/>
      <c r="K19" s="384" t="s">
        <v>307</v>
      </c>
      <c r="L19" s="24">
        <v>600</v>
      </c>
      <c r="M19" s="12"/>
      <c r="N19" s="32"/>
      <c r="O19" s="384" t="s">
        <v>307</v>
      </c>
      <c r="P19" s="24">
        <v>100</v>
      </c>
      <c r="Q19" s="12"/>
      <c r="R19" s="32"/>
      <c r="S19" s="384" t="s">
        <v>307</v>
      </c>
      <c r="T19" s="24">
        <v>100</v>
      </c>
      <c r="U19" s="33"/>
      <c r="V19" s="32"/>
    </row>
    <row r="20" spans="1:22" ht="17.25" customHeight="1" thickBot="1">
      <c r="A20" s="432"/>
      <c r="B20" s="433"/>
      <c r="C20" s="287" t="s">
        <v>221</v>
      </c>
      <c r="D20" s="25">
        <v>3000</v>
      </c>
      <c r="E20" s="12"/>
      <c r="F20" s="64"/>
      <c r="G20" s="245"/>
      <c r="H20" s="25"/>
      <c r="I20" s="29"/>
      <c r="J20" s="35"/>
      <c r="K20" s="363" t="s">
        <v>308</v>
      </c>
      <c r="L20" s="25">
        <v>300</v>
      </c>
      <c r="M20" s="132"/>
      <c r="N20" s="64"/>
      <c r="O20" s="409" t="s">
        <v>308</v>
      </c>
      <c r="P20" s="25">
        <v>50</v>
      </c>
      <c r="Q20" s="12"/>
      <c r="R20" s="64"/>
      <c r="S20" s="363" t="s">
        <v>308</v>
      </c>
      <c r="T20" s="25">
        <v>50</v>
      </c>
      <c r="U20" s="33"/>
      <c r="V20" s="64"/>
    </row>
    <row r="21" spans="1:22" ht="17.25" customHeight="1" thickTop="1" thickBot="1">
      <c r="A21" s="434">
        <f>D21+H21+L21+P21+T21</f>
        <v>7800</v>
      </c>
      <c r="B21" s="435"/>
      <c r="C21" s="225" t="s">
        <v>7</v>
      </c>
      <c r="D21" s="41">
        <f>SUM(D19:D20)</f>
        <v>5900</v>
      </c>
      <c r="E21" s="23">
        <f>SUM(E19:E20)</f>
        <v>0</v>
      </c>
      <c r="F21" s="40"/>
      <c r="G21" s="225" t="s">
        <v>7</v>
      </c>
      <c r="H21" s="244">
        <f>SUM(H19:H20)</f>
        <v>700</v>
      </c>
      <c r="I21" s="23">
        <f>SUM(I19:I20)</f>
        <v>0</v>
      </c>
      <c r="J21" s="40"/>
      <c r="K21" s="225" t="s">
        <v>7</v>
      </c>
      <c r="L21" s="244">
        <f>SUM(L19:L20)</f>
        <v>900</v>
      </c>
      <c r="M21" s="23">
        <f>SUM(M19:M20)</f>
        <v>0</v>
      </c>
      <c r="N21" s="40"/>
      <c r="O21" s="225" t="s">
        <v>7</v>
      </c>
      <c r="P21" s="41">
        <f>SUM(P19:P20)</f>
        <v>150</v>
      </c>
      <c r="Q21" s="23">
        <f>SUM(Q19:Q20)</f>
        <v>0</v>
      </c>
      <c r="R21" s="40"/>
      <c r="S21" s="225" t="s">
        <v>7</v>
      </c>
      <c r="T21" s="246">
        <f>SUM(T19:T20)</f>
        <v>150</v>
      </c>
      <c r="U21" s="23">
        <f>SUM(U19:U20)</f>
        <v>0</v>
      </c>
      <c r="V21" s="40"/>
    </row>
    <row r="22" spans="1:22" ht="17.25" customHeight="1">
      <c r="A22" s="430" t="s">
        <v>29</v>
      </c>
      <c r="B22" s="431"/>
      <c r="C22" s="384" t="s">
        <v>28</v>
      </c>
      <c r="D22" s="13">
        <v>6500</v>
      </c>
      <c r="E22" s="12"/>
      <c r="F22" s="32"/>
      <c r="G22" s="384" t="s">
        <v>28</v>
      </c>
      <c r="H22" s="13">
        <v>2400</v>
      </c>
      <c r="I22" s="12"/>
      <c r="J22" s="32"/>
      <c r="K22" s="384" t="s">
        <v>28</v>
      </c>
      <c r="L22" s="13">
        <v>800</v>
      </c>
      <c r="M22" s="12"/>
      <c r="N22" s="32"/>
      <c r="O22" s="384" t="s">
        <v>28</v>
      </c>
      <c r="P22" s="13">
        <v>250</v>
      </c>
      <c r="Q22" s="12"/>
      <c r="R22" s="32"/>
      <c r="S22" s="384" t="s">
        <v>204</v>
      </c>
      <c r="T22" s="13">
        <v>250</v>
      </c>
      <c r="U22" s="33"/>
      <c r="V22" s="32"/>
    </row>
    <row r="23" spans="1:22" ht="17.25" customHeight="1" thickBot="1">
      <c r="A23" s="432"/>
      <c r="B23" s="433"/>
      <c r="C23" s="287" t="s">
        <v>154</v>
      </c>
      <c r="D23" s="19">
        <v>1800</v>
      </c>
      <c r="E23" s="12"/>
      <c r="F23" s="64"/>
      <c r="G23" s="245"/>
      <c r="H23" s="19"/>
      <c r="I23" s="21"/>
      <c r="J23" s="35"/>
      <c r="K23" s="245"/>
      <c r="L23" s="19"/>
      <c r="M23" s="21"/>
      <c r="N23" s="35"/>
      <c r="O23" s="245"/>
      <c r="P23" s="19"/>
      <c r="Q23" s="21"/>
      <c r="R23" s="35"/>
      <c r="S23" s="245"/>
      <c r="T23" s="19"/>
      <c r="U23" s="247"/>
      <c r="V23" s="35"/>
    </row>
    <row r="24" spans="1:22" ht="17.25" customHeight="1" thickTop="1" thickBot="1">
      <c r="A24" s="434">
        <f>D24+H24+L24+P24+T24</f>
        <v>12000</v>
      </c>
      <c r="B24" s="435"/>
      <c r="C24" s="225" t="s">
        <v>7</v>
      </c>
      <c r="D24" s="45">
        <f>SUM(D22:D23)</f>
        <v>8300</v>
      </c>
      <c r="E24" s="36">
        <f>SUM(E22:E23)</f>
        <v>0</v>
      </c>
      <c r="F24" s="37"/>
      <c r="G24" s="225" t="s">
        <v>7</v>
      </c>
      <c r="H24" s="45">
        <f>SUM(H22:H23)</f>
        <v>2400</v>
      </c>
      <c r="I24" s="36">
        <f>SUM(I22:I23)</f>
        <v>0</v>
      </c>
      <c r="J24" s="37"/>
      <c r="K24" s="225" t="s">
        <v>7</v>
      </c>
      <c r="L24" s="45">
        <f>SUM(L22:L23)</f>
        <v>800</v>
      </c>
      <c r="M24" s="36">
        <f>SUM(M22:M23)</f>
        <v>0</v>
      </c>
      <c r="N24" s="37"/>
      <c r="O24" s="225" t="s">
        <v>7</v>
      </c>
      <c r="P24" s="45">
        <f>SUM(P22:P23)</f>
        <v>250</v>
      </c>
      <c r="Q24" s="36">
        <f>SUM(Q22:Q23)</f>
        <v>0</v>
      </c>
      <c r="R24" s="37"/>
      <c r="S24" s="225" t="s">
        <v>7</v>
      </c>
      <c r="T24" s="45">
        <f>SUM(T22:T23)</f>
        <v>250</v>
      </c>
      <c r="U24" s="36">
        <f>SUM(U22:U23)</f>
        <v>0</v>
      </c>
      <c r="V24" s="37"/>
    </row>
    <row r="25" spans="1:22" ht="17.25" customHeight="1">
      <c r="A25" s="540" t="s">
        <v>30</v>
      </c>
      <c r="B25" s="248" t="s">
        <v>31</v>
      </c>
      <c r="C25" s="384" t="s">
        <v>32</v>
      </c>
      <c r="D25" s="13">
        <v>3150</v>
      </c>
      <c r="E25" s="12"/>
      <c r="F25" s="32"/>
      <c r="G25" s="384" t="s">
        <v>32</v>
      </c>
      <c r="H25" s="13">
        <v>900</v>
      </c>
      <c r="I25" s="12"/>
      <c r="J25" s="32"/>
      <c r="K25" s="384" t="s">
        <v>32</v>
      </c>
      <c r="L25" s="13">
        <v>500</v>
      </c>
      <c r="M25" s="12"/>
      <c r="N25" s="32"/>
      <c r="O25" s="384" t="s">
        <v>32</v>
      </c>
      <c r="P25" s="13">
        <v>150</v>
      </c>
      <c r="Q25" s="12"/>
      <c r="R25" s="32"/>
      <c r="S25" s="384" t="s">
        <v>33</v>
      </c>
      <c r="T25" s="13">
        <v>100</v>
      </c>
      <c r="U25" s="33"/>
      <c r="V25" s="32"/>
    </row>
    <row r="26" spans="1:22" ht="17.25" customHeight="1">
      <c r="A26" s="541"/>
      <c r="B26" s="249" t="s">
        <v>34</v>
      </c>
      <c r="C26" s="385" t="s">
        <v>209</v>
      </c>
      <c r="D26" s="15">
        <v>1950</v>
      </c>
      <c r="E26" s="12"/>
      <c r="F26" s="63"/>
      <c r="G26" s="385" t="s">
        <v>35</v>
      </c>
      <c r="H26" s="15">
        <v>800</v>
      </c>
      <c r="I26" s="12"/>
      <c r="J26" s="63"/>
      <c r="K26" s="385" t="s">
        <v>35</v>
      </c>
      <c r="L26" s="250">
        <v>200</v>
      </c>
      <c r="M26" s="12"/>
      <c r="N26" s="63"/>
      <c r="O26" s="219"/>
      <c r="P26" s="250"/>
      <c r="Q26" s="17"/>
      <c r="R26" s="34"/>
      <c r="S26" s="219"/>
      <c r="T26" s="250"/>
      <c r="U26" s="251"/>
      <c r="V26" s="34"/>
    </row>
    <row r="27" spans="1:22" ht="17.25" customHeight="1">
      <c r="A27" s="541"/>
      <c r="B27" s="252" t="s">
        <v>37</v>
      </c>
      <c r="C27" s="385" t="s">
        <v>155</v>
      </c>
      <c r="D27" s="15">
        <v>1800</v>
      </c>
      <c r="E27" s="12"/>
      <c r="F27" s="63"/>
      <c r="G27" s="385"/>
      <c r="H27" s="121">
        <v>0</v>
      </c>
      <c r="I27" s="122"/>
      <c r="J27" s="16"/>
      <c r="K27" s="390"/>
      <c r="L27" s="15"/>
      <c r="M27" s="17"/>
      <c r="N27" s="34"/>
      <c r="O27" s="219"/>
      <c r="P27" s="15"/>
      <c r="Q27" s="17"/>
      <c r="R27" s="34"/>
      <c r="S27" s="219"/>
      <c r="T27" s="15"/>
      <c r="U27" s="46"/>
      <c r="V27" s="34"/>
    </row>
    <row r="28" spans="1:22" ht="17.25" customHeight="1" thickBot="1">
      <c r="A28" s="542"/>
      <c r="B28" s="252" t="s">
        <v>38</v>
      </c>
      <c r="C28" s="287" t="s">
        <v>156</v>
      </c>
      <c r="D28" s="19">
        <v>1750</v>
      </c>
      <c r="E28" s="12"/>
      <c r="F28" s="64"/>
      <c r="G28" s="287" t="s">
        <v>39</v>
      </c>
      <c r="H28" s="19">
        <v>200</v>
      </c>
      <c r="I28" s="12"/>
      <c r="J28" s="64"/>
      <c r="K28" s="245"/>
      <c r="L28" s="19"/>
      <c r="M28" s="21"/>
      <c r="N28" s="35"/>
      <c r="O28" s="223"/>
      <c r="P28" s="19"/>
      <c r="Q28" s="21"/>
      <c r="R28" s="35"/>
      <c r="S28" s="223"/>
      <c r="T28" s="19"/>
      <c r="U28" s="44"/>
      <c r="V28" s="35"/>
    </row>
    <row r="29" spans="1:22" ht="17.25" customHeight="1" thickTop="1" thickBot="1">
      <c r="A29" s="543">
        <f>D29+H29+L29+P29+T29</f>
        <v>11500</v>
      </c>
      <c r="B29" s="544"/>
      <c r="C29" s="225" t="s">
        <v>7</v>
      </c>
      <c r="D29" s="45">
        <f>SUM(D25:D28)</f>
        <v>8650</v>
      </c>
      <c r="E29" s="36">
        <f>SUM(E25:E28)</f>
        <v>0</v>
      </c>
      <c r="F29" s="37"/>
      <c r="G29" s="225" t="s">
        <v>7</v>
      </c>
      <c r="H29" s="45">
        <f>SUM(H25:H28)</f>
        <v>1900</v>
      </c>
      <c r="I29" s="36">
        <f>SUM(I25:I28)</f>
        <v>0</v>
      </c>
      <c r="J29" s="37"/>
      <c r="K29" s="225" t="s">
        <v>7</v>
      </c>
      <c r="L29" s="45">
        <f>SUM(L25:L28)</f>
        <v>700</v>
      </c>
      <c r="M29" s="36">
        <f>SUM(M25:M28)</f>
        <v>0</v>
      </c>
      <c r="N29" s="37"/>
      <c r="O29" s="225" t="s">
        <v>7</v>
      </c>
      <c r="P29" s="45">
        <f>SUM(P25:P28)</f>
        <v>150</v>
      </c>
      <c r="Q29" s="36">
        <f>SUM(Q25:Q28)</f>
        <v>0</v>
      </c>
      <c r="R29" s="37"/>
      <c r="S29" s="225" t="s">
        <v>7</v>
      </c>
      <c r="T29" s="45">
        <f>SUM(T25:T28)</f>
        <v>100</v>
      </c>
      <c r="U29" s="38">
        <f>SUM(U25:U28)</f>
        <v>0</v>
      </c>
      <c r="V29" s="37"/>
    </row>
    <row r="30" spans="1:22" ht="19.5" customHeight="1">
      <c r="A30" s="47"/>
      <c r="B30" s="197" t="s">
        <v>62</v>
      </c>
      <c r="D30" s="135"/>
      <c r="H30" s="135"/>
      <c r="L30" s="135"/>
      <c r="O30" s="228"/>
      <c r="T30" s="229"/>
      <c r="V30" s="135"/>
    </row>
    <row r="31" spans="1:22" s="135" customFormat="1" ht="17.25" customHeight="1">
      <c r="C31" s="234"/>
      <c r="E31" s="235"/>
      <c r="F31" s="235"/>
      <c r="G31" s="234"/>
      <c r="I31" s="197"/>
      <c r="J31" s="235"/>
      <c r="K31" s="234"/>
      <c r="M31" s="235"/>
      <c r="N31" s="235"/>
      <c r="O31" s="198"/>
      <c r="P31" s="197"/>
      <c r="Q31" s="235"/>
      <c r="R31" s="235"/>
      <c r="S31" s="234"/>
      <c r="U31" s="235"/>
    </row>
    <row r="32" spans="1:22" s="135" customFormat="1" ht="17.25" customHeight="1">
      <c r="A32" s="197"/>
      <c r="B32" s="197" t="s">
        <v>313</v>
      </c>
      <c r="C32" s="198"/>
      <c r="D32" s="197"/>
      <c r="E32" s="235"/>
      <c r="F32" s="235"/>
      <c r="G32" s="198"/>
      <c r="H32" s="197" t="s">
        <v>351</v>
      </c>
      <c r="I32" s="197"/>
      <c r="J32" s="197"/>
      <c r="K32" s="198"/>
      <c r="L32" s="197"/>
      <c r="M32" s="235"/>
      <c r="N32" s="235"/>
      <c r="O32" s="198"/>
      <c r="P32" s="197"/>
      <c r="Q32" s="235"/>
      <c r="R32" s="235"/>
      <c r="S32" s="234"/>
      <c r="U32" s="235"/>
    </row>
    <row r="33" spans="1:22" s="135" customFormat="1" ht="17.25" customHeight="1">
      <c r="B33" s="197" t="s">
        <v>314</v>
      </c>
      <c r="C33" s="198"/>
      <c r="D33" s="197"/>
      <c r="E33" s="235"/>
      <c r="F33" s="235"/>
      <c r="G33" s="198"/>
      <c r="H33" s="197"/>
      <c r="I33" s="197"/>
      <c r="J33" s="197"/>
      <c r="K33" s="198"/>
      <c r="L33" s="197"/>
      <c r="M33" s="235"/>
      <c r="N33" s="235"/>
      <c r="O33" s="198"/>
      <c r="P33" s="197"/>
      <c r="Q33" s="235"/>
      <c r="R33" s="235"/>
      <c r="S33" s="234"/>
      <c r="U33" s="235"/>
    </row>
    <row r="34" spans="1:22" s="135" customFormat="1" ht="17.25" customHeight="1">
      <c r="B34" s="197" t="s">
        <v>260</v>
      </c>
      <c r="C34" s="198"/>
      <c r="D34" s="197"/>
      <c r="E34" s="235"/>
      <c r="F34" s="235"/>
      <c r="G34" s="198"/>
      <c r="H34" s="197"/>
      <c r="I34" s="197"/>
      <c r="K34" s="198"/>
      <c r="L34" s="197"/>
      <c r="M34" s="235"/>
      <c r="N34" s="235"/>
      <c r="O34" s="198"/>
      <c r="P34" s="197"/>
      <c r="Q34" s="235"/>
      <c r="R34" s="235"/>
      <c r="S34" s="198"/>
      <c r="T34" s="7"/>
      <c r="U34" s="197"/>
      <c r="V34" s="198"/>
    </row>
    <row r="35" spans="1:22" s="135" customFormat="1" ht="17.25" customHeight="1">
      <c r="B35" s="197" t="s">
        <v>315</v>
      </c>
      <c r="C35" s="198"/>
      <c r="D35" s="197"/>
      <c r="E35" s="235"/>
      <c r="F35" s="235"/>
      <c r="G35" s="198"/>
      <c r="H35" s="197"/>
      <c r="I35" s="197"/>
      <c r="K35" s="198"/>
      <c r="L35" s="197"/>
      <c r="M35" s="235"/>
      <c r="N35" s="235"/>
      <c r="O35" s="198"/>
      <c r="P35" s="197" t="s">
        <v>248</v>
      </c>
      <c r="Q35" s="235"/>
      <c r="R35" s="235"/>
    </row>
    <row r="36" spans="1:22" s="135" customFormat="1" ht="17.25" customHeight="1">
      <c r="A36" s="197"/>
      <c r="B36" s="197" t="s">
        <v>316</v>
      </c>
      <c r="C36" s="198"/>
      <c r="D36" s="197"/>
      <c r="E36" s="235"/>
      <c r="F36" s="235"/>
      <c r="G36" s="198"/>
      <c r="H36" s="197"/>
      <c r="I36" s="197"/>
      <c r="J36" s="235"/>
      <c r="K36" s="198"/>
      <c r="L36" s="197"/>
      <c r="M36" s="235"/>
      <c r="N36" s="235"/>
      <c r="O36" s="198"/>
      <c r="P36" s="197" t="s">
        <v>216</v>
      </c>
      <c r="Q36" s="197"/>
      <c r="R36" s="197"/>
      <c r="S36" s="197"/>
      <c r="T36" s="197"/>
      <c r="U36" s="197"/>
    </row>
    <row r="37" spans="1:22" s="135" customFormat="1" ht="17.25" customHeight="1">
      <c r="C37" s="198"/>
      <c r="D37" s="197"/>
      <c r="E37" s="235"/>
      <c r="F37" s="235"/>
      <c r="G37" s="198"/>
      <c r="H37" s="197"/>
      <c r="J37" s="235"/>
      <c r="K37" s="198"/>
      <c r="L37" s="197"/>
      <c r="P37" s="197" t="s">
        <v>249</v>
      </c>
      <c r="Q37" s="197"/>
      <c r="R37" s="199"/>
      <c r="S37" s="199"/>
      <c r="T37" s="199"/>
      <c r="U37" s="199"/>
    </row>
    <row r="38" spans="1:22" s="135" customFormat="1" ht="17.25" customHeight="1">
      <c r="B38" s="197"/>
      <c r="C38" s="198"/>
      <c r="D38" s="197"/>
      <c r="E38" s="235"/>
      <c r="F38" s="235"/>
      <c r="G38" s="198"/>
      <c r="H38" s="197"/>
      <c r="P38" s="197" t="s">
        <v>250</v>
      </c>
      <c r="Q38" s="230"/>
      <c r="R38" s="232"/>
      <c r="S38" s="232"/>
      <c r="T38" s="232"/>
      <c r="U38" s="233"/>
      <c r="V38" s="197"/>
    </row>
    <row r="39" spans="1:22" s="135" customFormat="1" ht="17.25" customHeight="1">
      <c r="C39" s="198"/>
      <c r="D39" s="197"/>
      <c r="E39" s="235"/>
      <c r="F39" s="235"/>
      <c r="H39" s="197"/>
      <c r="P39" s="230" t="s">
        <v>251</v>
      </c>
      <c r="Q39" s="197"/>
      <c r="R39" s="197"/>
      <c r="S39" s="198"/>
      <c r="T39" s="197"/>
      <c r="U39" s="197"/>
      <c r="V39" s="197"/>
    </row>
    <row r="40" spans="1:22" s="135" customFormat="1" ht="17.25" customHeight="1">
      <c r="C40" s="234"/>
      <c r="D40" s="197"/>
      <c r="E40" s="235"/>
      <c r="F40" s="235"/>
      <c r="G40" s="198"/>
      <c r="H40" s="197"/>
      <c r="P40" s="197" t="s">
        <v>219</v>
      </c>
      <c r="Q40" s="197"/>
      <c r="R40" s="197"/>
      <c r="S40" s="198"/>
      <c r="T40" s="197"/>
      <c r="U40" s="197"/>
      <c r="V40" s="253"/>
    </row>
    <row r="41" spans="1:22" s="135" customFormat="1" ht="17.25" customHeight="1">
      <c r="B41" s="197"/>
      <c r="C41" s="234"/>
      <c r="D41" s="197"/>
      <c r="G41" s="234"/>
      <c r="H41" s="197"/>
      <c r="I41" s="235"/>
      <c r="J41" s="235"/>
      <c r="K41" s="234"/>
      <c r="L41" s="197"/>
      <c r="M41" s="235"/>
      <c r="N41" s="235"/>
      <c r="O41" s="234"/>
      <c r="Q41" s="197"/>
      <c r="R41" s="197"/>
      <c r="S41" s="198"/>
      <c r="T41" s="197"/>
      <c r="U41" s="197"/>
      <c r="V41" s="253"/>
    </row>
    <row r="42" spans="1:22" ht="17.25" customHeight="1">
      <c r="A42" s="229"/>
      <c r="Q42" s="197"/>
      <c r="R42" s="197"/>
      <c r="S42" s="198"/>
      <c r="U42" s="197"/>
      <c r="V42" s="233"/>
    </row>
    <row r="43" spans="1:22" ht="17.25" customHeight="1"/>
    <row r="44" spans="1:22" ht="17.25" customHeight="1"/>
    <row r="45" spans="1:22" ht="17.25" customHeight="1"/>
    <row r="46" spans="1:22" ht="17.25" customHeight="1"/>
    <row r="47" spans="1:22" ht="17.25" customHeight="1"/>
    <row r="60" spans="2:7">
      <c r="C60" s="254"/>
      <c r="D60" s="235"/>
      <c r="G60" s="254"/>
    </row>
    <row r="61" spans="2:7">
      <c r="B61" s="235"/>
    </row>
  </sheetData>
  <sheetProtection algorithmName="SHA-512" hashValue="KdnVwOseQGPcjGhaDUFclgkN9Igblx1t7U3zEigiBK0VXwAeDr/JZqshKLXqSOG/oGgb5UzKZ6EvEJyQN9KaSQ==" saltValue="cY0TkNmbZpYxoeOL0MYDPA==" spinCount="100000" sheet="1" objects="1" scenarios="1"/>
  <mergeCells count="46">
    <mergeCell ref="A25:A28"/>
    <mergeCell ref="A29:B29"/>
    <mergeCell ref="A24:B24"/>
    <mergeCell ref="A5:B5"/>
    <mergeCell ref="A10:B13"/>
    <mergeCell ref="A15:B17"/>
    <mergeCell ref="A19:B20"/>
    <mergeCell ref="A22:B23"/>
    <mergeCell ref="A18:B18"/>
    <mergeCell ref="A21:B21"/>
    <mergeCell ref="A6:B6"/>
    <mergeCell ref="A14:B14"/>
    <mergeCell ref="U2:V2"/>
    <mergeCell ref="I1:N2"/>
    <mergeCell ref="N7:P7"/>
    <mergeCell ref="R7:S7"/>
    <mergeCell ref="L6:L7"/>
    <mergeCell ref="S6:V6"/>
    <mergeCell ref="U7:V7"/>
    <mergeCell ref="V4:V5"/>
    <mergeCell ref="R4:U5"/>
    <mergeCell ref="P6:Q6"/>
    <mergeCell ref="J4:L5"/>
    <mergeCell ref="M4:M5"/>
    <mergeCell ref="N6:O6"/>
    <mergeCell ref="D6:F7"/>
    <mergeCell ref="G6:G7"/>
    <mergeCell ref="H6:K7"/>
    <mergeCell ref="C4:F5"/>
    <mergeCell ref="G4:I5"/>
    <mergeCell ref="O8:R8"/>
    <mergeCell ref="A4:B4"/>
    <mergeCell ref="S8:V8"/>
    <mergeCell ref="A9:B9"/>
    <mergeCell ref="C3:F3"/>
    <mergeCell ref="G3:I3"/>
    <mergeCell ref="J3:L3"/>
    <mergeCell ref="N3:N4"/>
    <mergeCell ref="O3:Q4"/>
    <mergeCell ref="R3:U3"/>
    <mergeCell ref="C8:F8"/>
    <mergeCell ref="O5:Q5"/>
    <mergeCell ref="A3:B3"/>
    <mergeCell ref="G8:J8"/>
    <mergeCell ref="C6:C7"/>
    <mergeCell ref="K8:N8"/>
  </mergeCells>
  <phoneticPr fontId="2"/>
  <conditionalFormatting sqref="E10:E12 E15:E17 E19:E20 E22:E23 E25:E28">
    <cfRule type="expression" dxfId="37" priority="6">
      <formula>$D10&lt;$E10</formula>
    </cfRule>
  </conditionalFormatting>
  <conditionalFormatting sqref="F21 J21 N21 R21 V21 I27">
    <cfRule type="expression" dxfId="36" priority="15" stopIfTrue="1">
      <formula>E21&lt;F21</formula>
    </cfRule>
  </conditionalFormatting>
  <conditionalFormatting sqref="I10 I15:I16 I19 I22 I25:I26 I28">
    <cfRule type="expression" dxfId="35" priority="5">
      <formula>$H10&lt;$I10</formula>
    </cfRule>
  </conditionalFormatting>
  <conditionalFormatting sqref="I11">
    <cfRule type="expression" dxfId="34" priority="10" stopIfTrue="1">
      <formula>$H11&lt;$I11</formula>
    </cfRule>
  </conditionalFormatting>
  <conditionalFormatting sqref="M10 M15 M19:M20 M22 M25:M26">
    <cfRule type="expression" dxfId="33" priority="4">
      <formula>$L10&lt;$M10</formula>
    </cfRule>
  </conditionalFormatting>
  <conditionalFormatting sqref="Q10:Q12 Q19:Q20 Q22 Q25">
    <cfRule type="expression" dxfId="32" priority="2">
      <formula>$P10&lt;$Q10</formula>
    </cfRule>
  </conditionalFormatting>
  <conditionalFormatting sqref="Q13 Q15:Q17">
    <cfRule type="expression" dxfId="31" priority="8" stopIfTrue="1">
      <formula>$P13&lt;$Q13</formula>
    </cfRule>
  </conditionalFormatting>
  <conditionalFormatting sqref="U10 U15:U16 U19:U20 U22 U25">
    <cfRule type="expression" dxfId="30" priority="1">
      <formula>$T10&lt;$U10</formula>
    </cfRule>
  </conditionalFormatting>
  <conditionalFormatting sqref="U11:U12">
    <cfRule type="expression" dxfId="29" priority="7" stopIfTrue="1">
      <formula>$T11&lt;$U11</formula>
    </cfRule>
  </conditionalFormatting>
  <dataValidations count="2">
    <dataValidation type="whole" allowBlank="1" showInputMessage="1" showErrorMessage="1" sqref="E13 I27" xr:uid="{E0C73F23-5BE6-4926-B52F-BFCAFA383F05}">
      <formula1>0</formula1>
      <formula2>D13</formula2>
    </dataValidation>
    <dataValidation type="whole" errorStyle="warning" allowBlank="1" showInputMessage="1" showErrorMessage="1" errorTitle="エラー" error="持枚数を超えております。" sqref="I11 Q13 Q15:Q17 U11:U12 E10:E12 E15:E17 E19:E20 E22:E23 E25:E28 I10 I15:I16 I19 I22 I25:I26 I28 M10 M15 M19 M20 M22 M25:M26 Q10:Q12 Q19:Q20 Q22 Q25 U10 U15:U16 U19:U20 U22 U25" xr:uid="{614D51E1-A6E4-4E5A-8838-65587286ECDE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1951-F953-4558-9079-903DBFF8E6B8}">
  <dimension ref="A1:V66"/>
  <sheetViews>
    <sheetView showZeros="0" zoomScale="90" zoomScaleNormal="90" workbookViewId="0"/>
  </sheetViews>
  <sheetFormatPr defaultRowHeight="11.25"/>
  <cols>
    <col min="1" max="1" width="2.375" style="197" customWidth="1"/>
    <col min="2" max="2" width="7.25" style="197" customWidth="1"/>
    <col min="3" max="3" width="10" style="234" customWidth="1"/>
    <col min="4" max="4" width="6.75" style="229" customWidth="1"/>
    <col min="5" max="5" width="8.875" style="235" customWidth="1"/>
    <col min="6" max="6" width="8.875" style="255" customWidth="1"/>
    <col min="7" max="7" width="10" style="234" customWidth="1"/>
    <col min="8" max="8" width="6.75" style="229" customWidth="1"/>
    <col min="9" max="10" width="8.875" style="235" customWidth="1"/>
    <col min="11" max="11" width="10" style="234" customWidth="1"/>
    <col min="12" max="12" width="6.75" style="229" customWidth="1"/>
    <col min="13" max="14" width="8.875" style="235" customWidth="1"/>
    <col min="15" max="15" width="10" style="234" customWidth="1"/>
    <col min="16" max="16" width="6.75" style="229" customWidth="1"/>
    <col min="17" max="18" width="8.875" style="235" customWidth="1"/>
    <col min="19" max="19" width="10" style="234" customWidth="1"/>
    <col min="20" max="20" width="6.75" style="229" customWidth="1"/>
    <col min="21" max="21" width="8.75" style="235" customWidth="1"/>
    <col min="22" max="22" width="8.75" style="229" customWidth="1"/>
    <col min="23" max="16384" width="9" style="197"/>
  </cols>
  <sheetData>
    <row r="1" spans="1:22" ht="13.5" customHeight="1">
      <c r="I1" s="492" t="s">
        <v>227</v>
      </c>
      <c r="J1" s="492"/>
      <c r="K1" s="492"/>
      <c r="L1" s="492"/>
      <c r="M1" s="492"/>
      <c r="N1" s="492"/>
    </row>
    <row r="2" spans="1:22" ht="14.25" customHeight="1" thickBot="1">
      <c r="I2" s="493"/>
      <c r="J2" s="493"/>
      <c r="K2" s="493"/>
      <c r="L2" s="493"/>
      <c r="M2" s="493"/>
      <c r="N2" s="493"/>
      <c r="U2" s="491" t="str">
        <f>山形・東村山・上山!U2</f>
        <v>令和7年12月1日現在</v>
      </c>
      <c r="V2" s="491"/>
    </row>
    <row r="3" spans="1:22" s="199" customFormat="1" ht="17.25" customHeight="1">
      <c r="A3" s="462"/>
      <c r="B3" s="463"/>
      <c r="C3" s="526" t="s">
        <v>11</v>
      </c>
      <c r="D3" s="527"/>
      <c r="E3" s="527"/>
      <c r="F3" s="527"/>
      <c r="G3" s="528" t="s">
        <v>0</v>
      </c>
      <c r="H3" s="529"/>
      <c r="I3" s="530"/>
      <c r="J3" s="528" t="s">
        <v>205</v>
      </c>
      <c r="K3" s="527"/>
      <c r="L3" s="531"/>
      <c r="M3" s="237" t="s">
        <v>173</v>
      </c>
      <c r="N3" s="532" t="s">
        <v>174</v>
      </c>
      <c r="O3" s="495">
        <f>O5+山形・東村山・上山!O5+天童･東根・村山・寒河江・西村山!O5+米沢･南陽・長井・東置賜・西置賜!O5+酒田･飽海・東田川!O5+鶴岡!O5</f>
        <v>0</v>
      </c>
      <c r="P3" s="496"/>
      <c r="Q3" s="497"/>
      <c r="R3" s="528" t="s">
        <v>206</v>
      </c>
      <c r="S3" s="527"/>
      <c r="T3" s="527"/>
      <c r="U3" s="531"/>
      <c r="V3" s="238" t="s">
        <v>1</v>
      </c>
    </row>
    <row r="4" spans="1:22" s="199" customFormat="1" ht="17.25" customHeight="1">
      <c r="A4" s="475" t="s">
        <v>12</v>
      </c>
      <c r="B4" s="476"/>
      <c r="C4" s="477"/>
      <c r="D4" s="478"/>
      <c r="E4" s="478"/>
      <c r="F4" s="479"/>
      <c r="G4" s="500"/>
      <c r="H4" s="501"/>
      <c r="I4" s="502"/>
      <c r="J4" s="506"/>
      <c r="K4" s="507"/>
      <c r="L4" s="508"/>
      <c r="M4" s="524"/>
      <c r="N4" s="533"/>
      <c r="O4" s="498"/>
      <c r="P4" s="498"/>
      <c r="Q4" s="499"/>
      <c r="R4" s="506"/>
      <c r="S4" s="514"/>
      <c r="T4" s="515"/>
      <c r="U4" s="516"/>
      <c r="V4" s="487"/>
    </row>
    <row r="5" spans="1:22" s="199" customFormat="1" ht="17.25" customHeight="1">
      <c r="A5" s="475" t="s">
        <v>224</v>
      </c>
      <c r="B5" s="476"/>
      <c r="C5" s="480"/>
      <c r="D5" s="481"/>
      <c r="E5" s="481"/>
      <c r="F5" s="482"/>
      <c r="G5" s="503"/>
      <c r="H5" s="504"/>
      <c r="I5" s="505"/>
      <c r="J5" s="509"/>
      <c r="K5" s="510"/>
      <c r="L5" s="511"/>
      <c r="M5" s="525"/>
      <c r="N5" s="239" t="s">
        <v>13</v>
      </c>
      <c r="O5" s="521">
        <f>E11+I11+U11+U18+Q18+M18+I18+E18+E15+E28+I28+M28</f>
        <v>0</v>
      </c>
      <c r="P5" s="534"/>
      <c r="Q5" s="535"/>
      <c r="R5" s="517"/>
      <c r="S5" s="518"/>
      <c r="T5" s="519"/>
      <c r="U5" s="520"/>
      <c r="V5" s="488"/>
    </row>
    <row r="6" spans="1:22" s="199" customFormat="1" ht="17.25" customHeight="1">
      <c r="A6" s="469"/>
      <c r="B6" s="470"/>
      <c r="C6" s="536" t="s">
        <v>90</v>
      </c>
      <c r="D6" s="473"/>
      <c r="E6" s="473"/>
      <c r="F6" s="473"/>
      <c r="G6" s="538" t="s">
        <v>89</v>
      </c>
      <c r="H6" s="483"/>
      <c r="I6" s="483"/>
      <c r="J6" s="483"/>
      <c r="K6" s="484"/>
      <c r="L6" s="449" t="s">
        <v>88</v>
      </c>
      <c r="M6" s="200" t="s">
        <v>203</v>
      </c>
      <c r="N6" s="460"/>
      <c r="O6" s="461"/>
      <c r="P6" s="451" t="s">
        <v>266</v>
      </c>
      <c r="Q6" s="452"/>
      <c r="R6" s="201" t="s">
        <v>142</v>
      </c>
      <c r="S6" s="453"/>
      <c r="T6" s="453"/>
      <c r="U6" s="453"/>
      <c r="V6" s="454"/>
    </row>
    <row r="7" spans="1:22" s="199" customFormat="1" ht="17.25" customHeight="1" thickBot="1">
      <c r="A7" s="202"/>
      <c r="B7" s="203"/>
      <c r="C7" s="537"/>
      <c r="D7" s="474"/>
      <c r="E7" s="474"/>
      <c r="F7" s="474"/>
      <c r="G7" s="539"/>
      <c r="H7" s="485"/>
      <c r="I7" s="485"/>
      <c r="J7" s="485"/>
      <c r="K7" s="486"/>
      <c r="L7" s="450"/>
      <c r="M7" s="204" t="s">
        <v>91</v>
      </c>
      <c r="N7" s="455"/>
      <c r="O7" s="456"/>
      <c r="P7" s="457"/>
      <c r="Q7" s="205" t="s">
        <v>197</v>
      </c>
      <c r="R7" s="458"/>
      <c r="S7" s="459"/>
      <c r="T7" s="206" t="s">
        <v>198</v>
      </c>
      <c r="U7" s="489"/>
      <c r="V7" s="490"/>
    </row>
    <row r="8" spans="1:22" s="209" customFormat="1" ht="24.75" customHeight="1" thickBot="1">
      <c r="A8" s="207"/>
      <c r="B8" s="208"/>
      <c r="C8" s="446" t="s">
        <v>137</v>
      </c>
      <c r="D8" s="447"/>
      <c r="E8" s="447"/>
      <c r="F8" s="448"/>
      <c r="G8" s="446" t="s">
        <v>116</v>
      </c>
      <c r="H8" s="447"/>
      <c r="I8" s="447"/>
      <c r="J8" s="448"/>
      <c r="K8" s="446" t="s">
        <v>117</v>
      </c>
      <c r="L8" s="447"/>
      <c r="M8" s="447"/>
      <c r="N8" s="448"/>
      <c r="O8" s="446" t="s">
        <v>118</v>
      </c>
      <c r="P8" s="447"/>
      <c r="Q8" s="447"/>
      <c r="R8" s="448"/>
      <c r="S8" s="446" t="s">
        <v>139</v>
      </c>
      <c r="T8" s="447"/>
      <c r="U8" s="447"/>
      <c r="V8" s="448"/>
    </row>
    <row r="9" spans="1:22" s="198" customFormat="1" ht="17.25" customHeight="1" thickBot="1">
      <c r="A9" s="441" t="s">
        <v>100</v>
      </c>
      <c r="B9" s="442"/>
      <c r="C9" s="210" t="s">
        <v>138</v>
      </c>
      <c r="D9" s="213" t="s">
        <v>225</v>
      </c>
      <c r="E9" s="211" t="s">
        <v>234</v>
      </c>
      <c r="F9" s="256" t="s">
        <v>141</v>
      </c>
      <c r="G9" s="210" t="s">
        <v>138</v>
      </c>
      <c r="H9" s="213" t="s">
        <v>225</v>
      </c>
      <c r="I9" s="211" t="s">
        <v>234</v>
      </c>
      <c r="J9" s="256" t="s">
        <v>141</v>
      </c>
      <c r="K9" s="210" t="s">
        <v>138</v>
      </c>
      <c r="L9" s="213" t="s">
        <v>225</v>
      </c>
      <c r="M9" s="211" t="s">
        <v>234</v>
      </c>
      <c r="N9" s="256" t="s">
        <v>141</v>
      </c>
      <c r="O9" s="210" t="s">
        <v>138</v>
      </c>
      <c r="P9" s="213" t="s">
        <v>225</v>
      </c>
      <c r="Q9" s="211" t="s">
        <v>234</v>
      </c>
      <c r="R9" s="256" t="s">
        <v>141</v>
      </c>
      <c r="S9" s="210" t="s">
        <v>138</v>
      </c>
      <c r="T9" s="213" t="s">
        <v>225</v>
      </c>
      <c r="U9" s="211" t="s">
        <v>234</v>
      </c>
      <c r="V9" s="256" t="s">
        <v>141</v>
      </c>
    </row>
    <row r="10" spans="1:22" ht="18" customHeight="1" thickBot="1">
      <c r="A10" s="547" t="s">
        <v>45</v>
      </c>
      <c r="B10" s="548"/>
      <c r="C10" s="391" t="s">
        <v>46</v>
      </c>
      <c r="D10" s="123">
        <v>3800</v>
      </c>
      <c r="E10" s="12"/>
      <c r="F10" s="124"/>
      <c r="G10" s="391" t="s">
        <v>151</v>
      </c>
      <c r="H10" s="123">
        <v>550</v>
      </c>
      <c r="I10" s="12"/>
      <c r="J10" s="124"/>
      <c r="K10" s="257"/>
      <c r="L10" s="123"/>
      <c r="M10" s="258"/>
      <c r="N10" s="125"/>
      <c r="O10" s="257"/>
      <c r="P10" s="123"/>
      <c r="Q10" s="126"/>
      <c r="R10" s="125"/>
      <c r="S10" s="392" t="s">
        <v>6</v>
      </c>
      <c r="T10" s="123">
        <v>50</v>
      </c>
      <c r="U10" s="12"/>
      <c r="V10" s="124"/>
    </row>
    <row r="11" spans="1:22" ht="17.25" customHeight="1" thickTop="1" thickBot="1">
      <c r="A11" s="434">
        <f>D11+H11+L11+P11+T11</f>
        <v>4400</v>
      </c>
      <c r="B11" s="435"/>
      <c r="C11" s="225" t="s">
        <v>7</v>
      </c>
      <c r="D11" s="244">
        <f>D10</f>
        <v>3800</v>
      </c>
      <c r="E11" s="23">
        <f>SUM(E10)</f>
        <v>0</v>
      </c>
      <c r="F11" s="40"/>
      <c r="G11" s="225" t="s">
        <v>7</v>
      </c>
      <c r="H11" s="244">
        <f>H10</f>
        <v>550</v>
      </c>
      <c r="I11" s="259">
        <f>I10</f>
        <v>0</v>
      </c>
      <c r="J11" s="40"/>
      <c r="K11" s="225"/>
      <c r="L11" s="260"/>
      <c r="M11" s="23"/>
      <c r="N11" s="40"/>
      <c r="O11" s="225"/>
      <c r="P11" s="260"/>
      <c r="Q11" s="23"/>
      <c r="R11" s="40"/>
      <c r="S11" s="225" t="s">
        <v>7</v>
      </c>
      <c r="T11" s="244">
        <f>T10</f>
        <v>50</v>
      </c>
      <c r="U11" s="259">
        <f>U10</f>
        <v>0</v>
      </c>
      <c r="V11" s="40"/>
    </row>
    <row r="12" spans="1:22" ht="18" customHeight="1">
      <c r="A12" s="549" t="s">
        <v>47</v>
      </c>
      <c r="B12" s="558" t="s">
        <v>48</v>
      </c>
      <c r="C12" s="214" t="s">
        <v>152</v>
      </c>
      <c r="D12" s="24">
        <v>1250</v>
      </c>
      <c r="E12" s="12"/>
      <c r="F12" s="65"/>
      <c r="G12" s="261"/>
      <c r="H12" s="24"/>
      <c r="I12" s="127"/>
      <c r="J12" s="14"/>
      <c r="K12" s="261"/>
      <c r="L12" s="24"/>
      <c r="M12" s="127"/>
      <c r="N12" s="14"/>
      <c r="O12" s="261"/>
      <c r="P12" s="24"/>
      <c r="Q12" s="127"/>
      <c r="R12" s="14"/>
      <c r="S12" s="261"/>
      <c r="T12" s="24"/>
      <c r="U12" s="127"/>
      <c r="V12" s="14"/>
    </row>
    <row r="13" spans="1:22" ht="18" customHeight="1">
      <c r="A13" s="550"/>
      <c r="B13" s="559"/>
      <c r="C13" s="217" t="s">
        <v>153</v>
      </c>
      <c r="D13" s="27">
        <v>500</v>
      </c>
      <c r="E13" s="12"/>
      <c r="F13" s="66"/>
      <c r="G13" s="219"/>
      <c r="H13" s="27"/>
      <c r="I13" s="28"/>
      <c r="J13" s="16"/>
      <c r="K13" s="219"/>
      <c r="L13" s="27"/>
      <c r="M13" s="28"/>
      <c r="N13" s="16"/>
      <c r="O13" s="219"/>
      <c r="P13" s="27"/>
      <c r="Q13" s="28"/>
      <c r="R13" s="16"/>
      <c r="S13" s="219"/>
      <c r="T13" s="27"/>
      <c r="U13" s="28"/>
      <c r="V13" s="16"/>
    </row>
    <row r="14" spans="1:22" ht="17.25" customHeight="1" thickBot="1">
      <c r="A14" s="551"/>
      <c r="B14" s="560"/>
      <c r="C14" s="222"/>
      <c r="D14" s="25"/>
      <c r="E14" s="79"/>
      <c r="F14" s="20"/>
      <c r="G14" s="262"/>
      <c r="H14" s="25"/>
      <c r="I14" s="128"/>
      <c r="J14" s="20"/>
      <c r="K14" s="263"/>
      <c r="L14" s="25"/>
      <c r="M14" s="128"/>
      <c r="N14" s="20"/>
      <c r="O14" s="263"/>
      <c r="P14" s="25"/>
      <c r="Q14" s="128"/>
      <c r="R14" s="20"/>
      <c r="S14" s="263"/>
      <c r="T14" s="25"/>
      <c r="U14" s="128"/>
      <c r="V14" s="20"/>
    </row>
    <row r="15" spans="1:22" ht="17.25" customHeight="1" thickTop="1" thickBot="1">
      <c r="A15" s="434">
        <f>D15+H15+L15+P15+T15</f>
        <v>1750</v>
      </c>
      <c r="B15" s="435"/>
      <c r="C15" s="225" t="s">
        <v>7</v>
      </c>
      <c r="D15" s="244">
        <f>SUM(D12:D14)</f>
        <v>1750</v>
      </c>
      <c r="E15" s="23">
        <f>SUM(E12:E14)</f>
        <v>0</v>
      </c>
      <c r="F15" s="40"/>
      <c r="G15" s="225"/>
      <c r="H15" s="260"/>
      <c r="I15" s="264"/>
      <c r="J15" s="40"/>
      <c r="K15" s="225"/>
      <c r="L15" s="260"/>
      <c r="M15" s="23"/>
      <c r="N15" s="40"/>
      <c r="O15" s="225"/>
      <c r="P15" s="260"/>
      <c r="Q15" s="23"/>
      <c r="R15" s="40"/>
      <c r="S15" s="225"/>
      <c r="T15" s="260"/>
      <c r="U15" s="23"/>
      <c r="V15" s="40"/>
    </row>
    <row r="16" spans="1:22" ht="18" customHeight="1">
      <c r="A16" s="430" t="s">
        <v>51</v>
      </c>
      <c r="B16" s="555"/>
      <c r="C16" s="384" t="s">
        <v>49</v>
      </c>
      <c r="D16" s="13">
        <v>5100</v>
      </c>
      <c r="E16" s="12"/>
      <c r="F16" s="65"/>
      <c r="G16" s="384" t="s">
        <v>49</v>
      </c>
      <c r="H16" s="13">
        <v>1150</v>
      </c>
      <c r="I16" s="12"/>
      <c r="J16" s="65"/>
      <c r="K16" s="384" t="s">
        <v>49</v>
      </c>
      <c r="L16" s="13">
        <v>2100</v>
      </c>
      <c r="M16" s="12"/>
      <c r="N16" s="65"/>
      <c r="O16" s="389" t="s">
        <v>304</v>
      </c>
      <c r="P16" s="13">
        <v>400</v>
      </c>
      <c r="Q16" s="12"/>
      <c r="R16" s="65"/>
      <c r="S16" s="384" t="s">
        <v>50</v>
      </c>
      <c r="T16" s="13">
        <v>200</v>
      </c>
      <c r="U16" s="12"/>
      <c r="V16" s="65"/>
    </row>
    <row r="17" spans="1:22" ht="18" customHeight="1" thickBot="1">
      <c r="A17" s="556"/>
      <c r="B17" s="557"/>
      <c r="C17" s="287" t="s">
        <v>283</v>
      </c>
      <c r="D17" s="19">
        <v>750</v>
      </c>
      <c r="E17" s="12"/>
      <c r="F17" s="67"/>
      <c r="G17" s="223"/>
      <c r="H17" s="19"/>
      <c r="I17" s="76"/>
      <c r="J17" s="20"/>
      <c r="K17" s="223"/>
      <c r="L17" s="19"/>
      <c r="M17" s="76"/>
      <c r="N17" s="20"/>
      <c r="O17" s="393" t="s">
        <v>305</v>
      </c>
      <c r="P17" s="19">
        <v>200</v>
      </c>
      <c r="Q17" s="12"/>
      <c r="R17" s="67"/>
      <c r="S17" s="223"/>
      <c r="T17" s="19"/>
      <c r="U17" s="265"/>
      <c r="V17" s="20"/>
    </row>
    <row r="18" spans="1:22" ht="17.25" customHeight="1" thickTop="1" thickBot="1">
      <c r="A18" s="434">
        <f>D18+H18+L18+P18+T18</f>
        <v>9900</v>
      </c>
      <c r="B18" s="435"/>
      <c r="C18" s="225" t="s">
        <v>7</v>
      </c>
      <c r="D18" s="244">
        <f>SUM(D16:D17)</f>
        <v>5850</v>
      </c>
      <c r="E18" s="36">
        <f>SUM(E16:E17)</f>
        <v>0</v>
      </c>
      <c r="F18" s="37"/>
      <c r="G18" s="225" t="s">
        <v>7</v>
      </c>
      <c r="H18" s="244">
        <f>SUM(H16:H17)</f>
        <v>1150</v>
      </c>
      <c r="I18" s="259">
        <f>SUM(I16:I17)</f>
        <v>0</v>
      </c>
      <c r="J18" s="37"/>
      <c r="K18" s="225" t="s">
        <v>7</v>
      </c>
      <c r="L18" s="244">
        <f>SUM(L16:L17)</f>
        <v>2100</v>
      </c>
      <c r="M18" s="259">
        <f>SUM(M16:M17)</f>
        <v>0</v>
      </c>
      <c r="N18" s="37"/>
      <c r="O18" s="266" t="s">
        <v>7</v>
      </c>
      <c r="P18" s="244">
        <f>SUM(P16:P17)</f>
        <v>600</v>
      </c>
      <c r="Q18" s="259">
        <f>SUM(Q16:Q17)</f>
        <v>0</v>
      </c>
      <c r="R18" s="37"/>
      <c r="S18" s="225" t="s">
        <v>7</v>
      </c>
      <c r="T18" s="244">
        <f>SUM(T16:T17)</f>
        <v>200</v>
      </c>
      <c r="U18" s="259">
        <f>SUM(U16:U17)</f>
        <v>0</v>
      </c>
      <c r="V18" s="37"/>
    </row>
    <row r="19" spans="1:22" ht="18" customHeight="1">
      <c r="A19" s="545" t="s">
        <v>52</v>
      </c>
      <c r="B19" s="267" t="s">
        <v>53</v>
      </c>
      <c r="C19" s="384" t="s">
        <v>278</v>
      </c>
      <c r="D19" s="13">
        <v>950</v>
      </c>
      <c r="E19" s="12"/>
      <c r="F19" s="65"/>
      <c r="G19" s="384" t="s">
        <v>54</v>
      </c>
      <c r="H19" s="13">
        <v>150</v>
      </c>
      <c r="I19" s="12"/>
      <c r="J19" s="65"/>
      <c r="K19" s="384" t="s">
        <v>54</v>
      </c>
      <c r="L19" s="13">
        <v>150</v>
      </c>
      <c r="M19" s="12"/>
      <c r="N19" s="65"/>
      <c r="O19" s="261"/>
      <c r="P19" s="13"/>
      <c r="Q19" s="268"/>
      <c r="R19" s="14"/>
      <c r="S19" s="261"/>
      <c r="T19" s="13"/>
      <c r="U19" s="268"/>
      <c r="V19" s="14"/>
    </row>
    <row r="20" spans="1:22" ht="18" customHeight="1">
      <c r="A20" s="546"/>
      <c r="B20" s="552" t="s">
        <v>55</v>
      </c>
      <c r="C20" s="385" t="s">
        <v>157</v>
      </c>
      <c r="D20" s="15">
        <v>1300</v>
      </c>
      <c r="E20" s="12"/>
      <c r="F20" s="66"/>
      <c r="G20" s="219"/>
      <c r="H20" s="15"/>
      <c r="I20" s="75"/>
      <c r="J20" s="16"/>
      <c r="K20" s="219"/>
      <c r="L20" s="15"/>
      <c r="M20" s="17"/>
      <c r="N20" s="16"/>
      <c r="O20" s="219"/>
      <c r="P20" s="15"/>
      <c r="Q20" s="270"/>
      <c r="R20" s="16"/>
      <c r="S20" s="219"/>
      <c r="T20" s="15"/>
      <c r="U20" s="270"/>
      <c r="V20" s="16"/>
    </row>
    <row r="21" spans="1:22" ht="18.75" customHeight="1">
      <c r="A21" s="546"/>
      <c r="B21" s="552"/>
      <c r="C21" s="385" t="s">
        <v>290</v>
      </c>
      <c r="D21" s="15">
        <v>500</v>
      </c>
      <c r="E21" s="12"/>
      <c r="F21" s="66"/>
      <c r="G21" s="219"/>
      <c r="H21" s="15"/>
      <c r="I21" s="75"/>
      <c r="J21" s="16"/>
      <c r="K21" s="219"/>
      <c r="L21" s="15"/>
      <c r="M21" s="17"/>
      <c r="N21" s="16"/>
      <c r="O21" s="219"/>
      <c r="P21" s="15"/>
      <c r="Q21" s="17"/>
      <c r="R21" s="16"/>
      <c r="S21" s="219"/>
      <c r="T21" s="15"/>
      <c r="U21" s="270"/>
      <c r="V21" s="16"/>
    </row>
    <row r="22" spans="1:22" ht="18" customHeight="1">
      <c r="A22" s="546"/>
      <c r="B22" s="269" t="s">
        <v>56</v>
      </c>
      <c r="C22" s="385" t="s">
        <v>158</v>
      </c>
      <c r="D22" s="15">
        <v>1250</v>
      </c>
      <c r="E22" s="12"/>
      <c r="F22" s="66"/>
      <c r="G22" s="219"/>
      <c r="H22" s="15"/>
      <c r="I22" s="75"/>
      <c r="J22" s="16"/>
      <c r="K22" s="219"/>
      <c r="L22" s="15"/>
      <c r="M22" s="17"/>
      <c r="N22" s="16"/>
      <c r="O22" s="219"/>
      <c r="P22" s="15"/>
      <c r="Q22" s="17"/>
      <c r="R22" s="16"/>
      <c r="S22" s="219"/>
      <c r="T22" s="15"/>
      <c r="U22" s="17"/>
      <c r="V22" s="16"/>
    </row>
    <row r="23" spans="1:22" ht="18" customHeight="1">
      <c r="A23" s="546"/>
      <c r="B23" s="269" t="s">
        <v>57</v>
      </c>
      <c r="C23" s="385" t="s">
        <v>162</v>
      </c>
      <c r="D23" s="15">
        <v>1000</v>
      </c>
      <c r="E23" s="12"/>
      <c r="F23" s="66"/>
      <c r="G23" s="219"/>
      <c r="H23" s="15"/>
      <c r="I23" s="75"/>
      <c r="J23" s="16"/>
      <c r="K23" s="217"/>
      <c r="L23" s="15">
        <v>0</v>
      </c>
      <c r="M23" s="43"/>
      <c r="N23" s="16"/>
      <c r="O23" s="219"/>
      <c r="P23" s="15"/>
      <c r="Q23" s="17"/>
      <c r="R23" s="16"/>
      <c r="S23" s="219"/>
      <c r="T23" s="15"/>
      <c r="U23" s="17"/>
      <c r="V23" s="16"/>
    </row>
    <row r="24" spans="1:22" ht="18" customHeight="1">
      <c r="A24" s="546"/>
      <c r="B24" s="553" t="s">
        <v>58</v>
      </c>
      <c r="C24" s="385" t="s">
        <v>159</v>
      </c>
      <c r="D24" s="15">
        <v>1450</v>
      </c>
      <c r="E24" s="12"/>
      <c r="F24" s="66"/>
      <c r="G24" s="219"/>
      <c r="H24" s="15"/>
      <c r="I24" s="75"/>
      <c r="J24" s="16"/>
      <c r="K24" s="219"/>
      <c r="L24" s="15"/>
      <c r="M24" s="270"/>
      <c r="N24" s="16"/>
      <c r="O24" s="219"/>
      <c r="P24" s="15"/>
      <c r="Q24" s="17"/>
      <c r="R24" s="16"/>
      <c r="S24" s="219"/>
      <c r="T24" s="15"/>
      <c r="U24" s="17"/>
      <c r="V24" s="16"/>
    </row>
    <row r="25" spans="1:22" ht="17.25" customHeight="1">
      <c r="A25" s="546"/>
      <c r="B25" s="554"/>
      <c r="C25" s="385" t="s">
        <v>160</v>
      </c>
      <c r="D25" s="15">
        <v>650</v>
      </c>
      <c r="E25" s="12"/>
      <c r="F25" s="66"/>
      <c r="G25" s="385" t="s">
        <v>59</v>
      </c>
      <c r="H25" s="15">
        <v>100</v>
      </c>
      <c r="I25" s="12"/>
      <c r="J25" s="66"/>
      <c r="K25" s="219"/>
      <c r="L25" s="15"/>
      <c r="M25" s="17"/>
      <c r="N25" s="16"/>
      <c r="O25" s="219"/>
      <c r="P25" s="15"/>
      <c r="Q25" s="17"/>
      <c r="R25" s="16"/>
      <c r="S25" s="219"/>
      <c r="T25" s="15"/>
      <c r="U25" s="17"/>
      <c r="V25" s="16"/>
    </row>
    <row r="26" spans="1:22" ht="18" customHeight="1">
      <c r="A26" s="546"/>
      <c r="B26" s="269" t="s">
        <v>60</v>
      </c>
      <c r="C26" s="385" t="s">
        <v>161</v>
      </c>
      <c r="D26" s="15">
        <v>950</v>
      </c>
      <c r="E26" s="12"/>
      <c r="F26" s="66"/>
      <c r="G26" s="219"/>
      <c r="H26" s="15"/>
      <c r="I26" s="75"/>
      <c r="J26" s="16"/>
      <c r="K26" s="219"/>
      <c r="L26" s="15"/>
      <c r="M26" s="17"/>
      <c r="N26" s="16"/>
      <c r="O26" s="219"/>
      <c r="P26" s="15"/>
      <c r="Q26" s="17"/>
      <c r="R26" s="16"/>
      <c r="S26" s="219"/>
      <c r="T26" s="15"/>
      <c r="U26" s="17"/>
      <c r="V26" s="16"/>
    </row>
    <row r="27" spans="1:22" ht="18" customHeight="1" thickBot="1">
      <c r="A27" s="546"/>
      <c r="B27" s="269" t="s">
        <v>61</v>
      </c>
      <c r="C27" s="394" t="s">
        <v>306</v>
      </c>
      <c r="D27" s="19">
        <v>1250</v>
      </c>
      <c r="E27" s="12"/>
      <c r="F27" s="129"/>
      <c r="G27" s="271"/>
      <c r="H27" s="272"/>
      <c r="I27" s="75"/>
      <c r="J27" s="131"/>
      <c r="K27" s="273"/>
      <c r="L27" s="272"/>
      <c r="M27" s="17"/>
      <c r="N27" s="131"/>
      <c r="O27" s="271"/>
      <c r="P27" s="272"/>
      <c r="Q27" s="17"/>
      <c r="R27" s="20"/>
      <c r="S27" s="273"/>
      <c r="T27" s="272"/>
      <c r="U27" s="17"/>
      <c r="V27" s="131"/>
    </row>
    <row r="28" spans="1:22" ht="18" customHeight="1" thickTop="1" thickBot="1">
      <c r="A28" s="434">
        <f>D28+H28+L28+P28+T28</f>
        <v>9700</v>
      </c>
      <c r="B28" s="435"/>
      <c r="C28" s="225" t="s">
        <v>7</v>
      </c>
      <c r="D28" s="244">
        <f>SUM(D19:D27)</f>
        <v>9300</v>
      </c>
      <c r="E28" s="36">
        <f>SUM(E19:E27)</f>
        <v>0</v>
      </c>
      <c r="F28" s="130"/>
      <c r="G28" s="266" t="s">
        <v>7</v>
      </c>
      <c r="H28" s="274">
        <f>SUM(H19:H27)</f>
        <v>250</v>
      </c>
      <c r="I28" s="36">
        <f>SUM(I19:I27)</f>
        <v>0</v>
      </c>
      <c r="J28" s="130"/>
      <c r="K28" s="225" t="s">
        <v>7</v>
      </c>
      <c r="L28" s="274">
        <f>SUM(L19:L27)</f>
        <v>150</v>
      </c>
      <c r="M28" s="259">
        <f>SUM(M19:M27)</f>
        <v>0</v>
      </c>
      <c r="N28" s="130"/>
      <c r="O28" s="266"/>
      <c r="P28" s="275"/>
      <c r="Q28" s="36"/>
      <c r="R28" s="37"/>
      <c r="S28" s="225"/>
      <c r="T28" s="275"/>
      <c r="U28" s="36"/>
      <c r="V28" s="130"/>
    </row>
    <row r="29" spans="1:22" ht="23.25" customHeight="1">
      <c r="A29" s="198"/>
      <c r="B29" s="197" t="s">
        <v>62</v>
      </c>
      <c r="L29" s="4"/>
      <c r="M29" s="3"/>
      <c r="N29" s="3"/>
      <c r="O29" s="228"/>
      <c r="Q29" s="3"/>
      <c r="R29" s="3"/>
      <c r="U29" s="276"/>
    </row>
    <row r="30" spans="1:22" ht="17.25" customHeight="1">
      <c r="A30" s="198"/>
      <c r="H30" s="197"/>
      <c r="P30" s="4"/>
      <c r="Q30" s="3"/>
      <c r="R30" s="3"/>
      <c r="T30" s="234"/>
      <c r="U30" s="276"/>
    </row>
    <row r="31" spans="1:22" ht="17.25" customHeight="1">
      <c r="B31" s="197" t="s">
        <v>201</v>
      </c>
      <c r="D31" s="234"/>
      <c r="E31" s="3"/>
      <c r="F31" s="8"/>
      <c r="H31" s="234"/>
      <c r="I31" s="276"/>
      <c r="J31" s="276"/>
      <c r="L31" s="4"/>
      <c r="M31" s="3"/>
      <c r="N31" s="3"/>
      <c r="P31" s="5"/>
      <c r="Q31" s="6"/>
      <c r="R31" s="6"/>
      <c r="T31" s="5"/>
      <c r="U31" s="6"/>
    </row>
    <row r="32" spans="1:22" ht="17.25" customHeight="1">
      <c r="B32" s="230" t="s">
        <v>279</v>
      </c>
      <c r="D32" s="5"/>
      <c r="E32" s="6"/>
      <c r="F32" s="9"/>
      <c r="H32" s="5"/>
      <c r="I32" s="6"/>
      <c r="J32" s="6"/>
      <c r="L32" s="5"/>
      <c r="M32" s="6"/>
      <c r="N32" s="6"/>
      <c r="O32" s="198"/>
      <c r="P32" s="7"/>
      <c r="Q32" s="6"/>
      <c r="R32" s="6"/>
      <c r="S32" s="198"/>
      <c r="T32" s="7"/>
      <c r="U32" s="6"/>
      <c r="V32" s="197"/>
    </row>
    <row r="33" spans="1:22" ht="17.25" customHeight="1">
      <c r="A33" s="198"/>
      <c r="C33" s="198"/>
      <c r="D33" s="7"/>
      <c r="E33" s="6"/>
      <c r="F33" s="9"/>
      <c r="G33" s="198"/>
      <c r="H33" s="7"/>
      <c r="I33" s="6"/>
      <c r="J33" s="6"/>
      <c r="K33" s="198"/>
      <c r="L33" s="7"/>
      <c r="M33" s="6"/>
      <c r="N33" s="6"/>
      <c r="O33" s="198"/>
      <c r="P33" s="7"/>
      <c r="Q33" s="6"/>
      <c r="R33" s="6"/>
      <c r="S33" s="198"/>
      <c r="T33" s="7"/>
      <c r="U33" s="6"/>
      <c r="V33" s="197"/>
    </row>
    <row r="34" spans="1:22" ht="17.25" customHeight="1">
      <c r="A34" s="198"/>
      <c r="C34" s="198"/>
      <c r="D34" s="197"/>
      <c r="E34" s="6"/>
      <c r="F34" s="9"/>
      <c r="G34" s="198"/>
      <c r="H34" s="7"/>
      <c r="I34" s="6"/>
      <c r="J34" s="6"/>
      <c r="K34" s="198"/>
      <c r="L34" s="7"/>
      <c r="M34" s="6"/>
      <c r="N34" s="6"/>
      <c r="P34" s="197" t="s">
        <v>215</v>
      </c>
      <c r="Q34" s="6"/>
      <c r="R34" s="6"/>
      <c r="S34" s="198"/>
      <c r="T34" s="7"/>
      <c r="U34" s="6"/>
      <c r="V34" s="197"/>
    </row>
    <row r="35" spans="1:22" ht="17.25" customHeight="1">
      <c r="C35" s="198"/>
      <c r="D35" s="7"/>
      <c r="E35" s="6"/>
      <c r="F35" s="9"/>
      <c r="G35" s="198"/>
      <c r="P35" s="197" t="s">
        <v>216</v>
      </c>
      <c r="Q35" s="197"/>
      <c r="R35" s="197"/>
      <c r="S35" s="197"/>
      <c r="T35" s="197"/>
      <c r="U35" s="197"/>
      <c r="V35" s="277"/>
    </row>
    <row r="36" spans="1:22" ht="17.25" customHeight="1">
      <c r="C36" s="197"/>
      <c r="D36" s="197"/>
      <c r="E36" s="197"/>
      <c r="F36" s="229"/>
      <c r="G36" s="198"/>
      <c r="P36" s="197" t="s">
        <v>214</v>
      </c>
      <c r="Q36" s="197"/>
      <c r="R36" s="199"/>
      <c r="S36" s="199"/>
      <c r="T36" s="199"/>
      <c r="U36" s="199"/>
    </row>
    <row r="37" spans="1:22" ht="17.25" customHeight="1">
      <c r="A37" s="198"/>
      <c r="B37" s="230"/>
      <c r="C37" s="197"/>
      <c r="D37" s="197"/>
      <c r="E37" s="197"/>
      <c r="F37" s="229"/>
      <c r="G37" s="198"/>
      <c r="P37" s="197" t="s">
        <v>217</v>
      </c>
      <c r="Q37" s="230"/>
      <c r="R37" s="232"/>
      <c r="S37" s="232"/>
      <c r="T37" s="232"/>
      <c r="U37" s="233"/>
      <c r="V37" s="197"/>
    </row>
    <row r="38" spans="1:22" ht="17.25" customHeight="1">
      <c r="A38" s="198"/>
      <c r="B38" s="230"/>
      <c r="C38" s="197"/>
      <c r="D38" s="197"/>
      <c r="E38" s="197"/>
      <c r="F38" s="9"/>
      <c r="P38" s="230" t="s">
        <v>241</v>
      </c>
      <c r="Q38" s="197"/>
      <c r="R38" s="197"/>
      <c r="S38" s="198"/>
      <c r="T38" s="197"/>
      <c r="U38" s="197"/>
      <c r="V38" s="197"/>
    </row>
    <row r="39" spans="1:22" ht="17.25" customHeight="1">
      <c r="A39" s="198"/>
      <c r="B39" s="230"/>
      <c r="D39" s="5"/>
      <c r="E39" s="6"/>
      <c r="F39" s="9"/>
      <c r="P39" s="197" t="s">
        <v>240</v>
      </c>
      <c r="Q39" s="197"/>
      <c r="R39" s="197"/>
      <c r="S39" s="198"/>
      <c r="T39" s="197"/>
      <c r="U39" s="197"/>
      <c r="V39" s="197"/>
    </row>
    <row r="40" spans="1:22" ht="17.25" customHeight="1">
      <c r="D40" s="5"/>
      <c r="E40" s="6"/>
      <c r="F40" s="9"/>
      <c r="V40" s="253"/>
    </row>
    <row r="41" spans="1:22" ht="17.25" customHeight="1">
      <c r="A41" s="198"/>
      <c r="B41" s="278"/>
      <c r="D41" s="5"/>
      <c r="E41" s="6"/>
      <c r="F41" s="9"/>
      <c r="Q41" s="197"/>
      <c r="R41" s="197"/>
      <c r="S41" s="198"/>
      <c r="T41" s="197"/>
      <c r="U41" s="197"/>
      <c r="V41" s="253"/>
    </row>
    <row r="42" spans="1:22" ht="17.25" customHeight="1">
      <c r="D42" s="5"/>
      <c r="E42" s="6"/>
      <c r="F42" s="9"/>
      <c r="Q42" s="197"/>
      <c r="R42" s="197"/>
      <c r="S42" s="198"/>
      <c r="T42" s="197"/>
      <c r="U42" s="197"/>
      <c r="V42" s="233"/>
    </row>
    <row r="43" spans="1:22" ht="17.25" customHeight="1">
      <c r="D43" s="5"/>
      <c r="E43" s="6"/>
      <c r="F43" s="9"/>
    </row>
    <row r="44" spans="1:22" ht="17.25" customHeight="1"/>
    <row r="45" spans="1:22" ht="17.25" customHeight="1"/>
    <row r="46" spans="1:22" ht="17.25" customHeight="1"/>
    <row r="47" spans="1:22" ht="17.25" customHeight="1"/>
    <row r="48" spans="1:22" ht="17.25" customHeight="1"/>
    <row r="49" spans="2:2" ht="17.25" customHeight="1"/>
    <row r="64" spans="2:2">
      <c r="B64" s="235"/>
    </row>
    <row r="66" spans="3:7">
      <c r="C66" s="254"/>
      <c r="D66" s="255"/>
      <c r="G66" s="254"/>
    </row>
  </sheetData>
  <sheetProtection algorithmName="SHA-512" hashValue="3+cG+ttJnPwT9GpeVNtVdpS4lAMfS0Cp97Y/OG2uZD8NNTlA5XzBwItZNXDRFg9TzYRVDTMMxdlPyCykmmDlAQ==" saltValue="LuA7doJCWUEq8/jHHbcR7w==" spinCount="100000" sheet="1" objects="1" scenarios="1"/>
  <mergeCells count="47">
    <mergeCell ref="U2:V2"/>
    <mergeCell ref="I1:N2"/>
    <mergeCell ref="S8:V8"/>
    <mergeCell ref="A3:B3"/>
    <mergeCell ref="A11:B11"/>
    <mergeCell ref="C8:F8"/>
    <mergeCell ref="D6:F7"/>
    <mergeCell ref="G6:G7"/>
    <mergeCell ref="A6:B6"/>
    <mergeCell ref="G8:J8"/>
    <mergeCell ref="K8:N8"/>
    <mergeCell ref="O8:R8"/>
    <mergeCell ref="A9:B9"/>
    <mergeCell ref="A5:B5"/>
    <mergeCell ref="A4:B4"/>
    <mergeCell ref="O5:Q5"/>
    <mergeCell ref="A28:B28"/>
    <mergeCell ref="A19:A27"/>
    <mergeCell ref="A10:B10"/>
    <mergeCell ref="A12:A14"/>
    <mergeCell ref="B20:B21"/>
    <mergeCell ref="B24:B25"/>
    <mergeCell ref="A15:B15"/>
    <mergeCell ref="A18:B18"/>
    <mergeCell ref="A16:B17"/>
    <mergeCell ref="B12:B14"/>
    <mergeCell ref="J3:L3"/>
    <mergeCell ref="O3:Q4"/>
    <mergeCell ref="N3:N4"/>
    <mergeCell ref="J4:L5"/>
    <mergeCell ref="M4:M5"/>
    <mergeCell ref="R3:U3"/>
    <mergeCell ref="C4:F5"/>
    <mergeCell ref="G4:I5"/>
    <mergeCell ref="H6:K7"/>
    <mergeCell ref="L6:L7"/>
    <mergeCell ref="R4:U5"/>
    <mergeCell ref="C6:C7"/>
    <mergeCell ref="R7:S7"/>
    <mergeCell ref="S6:V6"/>
    <mergeCell ref="P6:Q6"/>
    <mergeCell ref="V4:V5"/>
    <mergeCell ref="U7:V7"/>
    <mergeCell ref="N7:P7"/>
    <mergeCell ref="N6:O6"/>
    <mergeCell ref="C3:F3"/>
    <mergeCell ref="G3:I3"/>
  </mergeCells>
  <phoneticPr fontId="2"/>
  <conditionalFormatting sqref="E10 E12:E13 E16:E17 E19:E27">
    <cfRule type="expression" dxfId="28" priority="5">
      <formula>$D10&lt;$E10</formula>
    </cfRule>
  </conditionalFormatting>
  <conditionalFormatting sqref="I10 I16 I19 I25">
    <cfRule type="expression" dxfId="27" priority="4">
      <formula>$H10&lt;$I10</formula>
    </cfRule>
  </conditionalFormatting>
  <conditionalFormatting sqref="M16 M19">
    <cfRule type="expression" dxfId="26" priority="3">
      <formula>$L16&lt;$M16</formula>
    </cfRule>
  </conditionalFormatting>
  <conditionalFormatting sqref="Q16:Q17">
    <cfRule type="expression" dxfId="25" priority="2">
      <formula>$P16&lt;$Q16</formula>
    </cfRule>
  </conditionalFormatting>
  <conditionalFormatting sqref="U10 U16">
    <cfRule type="expression" dxfId="24" priority="1">
      <formula>$T10&lt;$U10</formula>
    </cfRule>
  </conditionalFormatting>
  <dataValidations count="2">
    <dataValidation type="whole" allowBlank="1" showInputMessage="1" showErrorMessage="1" sqref="E14" xr:uid="{DA083E26-3A4B-4BF9-91FC-CC05525B3BE3}">
      <formula1>0</formula1>
      <formula2>D14</formula2>
    </dataValidation>
    <dataValidation type="whole" errorStyle="warning" allowBlank="1" showInputMessage="1" showErrorMessage="1" errorTitle="エラー" error="持枚数を超えております。" sqref="E10 E12:E13 E16:E17 I10 I16 I19 I25 M16 M19 Q16:Q17 U10 U16 E19:E27" xr:uid="{43271EBD-932D-4CFF-8202-1CA2342CF182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1AE5-A809-40C5-B640-C94415C10ABD}">
  <dimension ref="A1:BF91"/>
  <sheetViews>
    <sheetView showZeros="0" zoomScale="90" zoomScaleNormal="90" workbookViewId="0"/>
  </sheetViews>
  <sheetFormatPr defaultRowHeight="11.25"/>
  <cols>
    <col min="1" max="1" width="2.375" style="279" customWidth="1"/>
    <col min="2" max="2" width="7.25" style="279" customWidth="1"/>
    <col min="3" max="3" width="10" style="234" customWidth="1"/>
    <col min="4" max="4" width="7.75" style="280" bestFit="1" customWidth="1"/>
    <col min="5" max="6" width="8.875" style="279" customWidth="1"/>
    <col min="7" max="7" width="10" style="234" customWidth="1"/>
    <col min="8" max="8" width="6.75" style="280" customWidth="1"/>
    <col min="9" max="10" width="8.875" style="279" customWidth="1"/>
    <col min="11" max="11" width="10" style="234" customWidth="1"/>
    <col min="12" max="12" width="6.75" style="280" customWidth="1"/>
    <col min="13" max="14" width="8.875" style="279" customWidth="1"/>
    <col min="15" max="15" width="10" style="234" customWidth="1"/>
    <col min="16" max="16" width="6.75" style="280" customWidth="1"/>
    <col min="17" max="18" width="8.875" style="279" customWidth="1"/>
    <col min="19" max="19" width="10" style="234" customWidth="1"/>
    <col min="20" max="20" width="6.75" style="280" customWidth="1"/>
    <col min="21" max="21" width="8.875" style="279" customWidth="1"/>
    <col min="22" max="22" width="8.625" style="198" customWidth="1"/>
    <col min="23" max="16384" width="9" style="279"/>
  </cols>
  <sheetData>
    <row r="1" spans="1:51" ht="13.5" customHeight="1">
      <c r="I1" s="492" t="s">
        <v>228</v>
      </c>
      <c r="J1" s="492"/>
      <c r="K1" s="492"/>
      <c r="L1" s="492"/>
      <c r="M1" s="492"/>
      <c r="N1" s="492"/>
    </row>
    <row r="2" spans="1:51" ht="14.25" customHeight="1" thickBot="1">
      <c r="I2" s="493"/>
      <c r="J2" s="493"/>
      <c r="K2" s="493"/>
      <c r="L2" s="493"/>
      <c r="M2" s="493"/>
      <c r="N2" s="493"/>
      <c r="U2" s="491" t="str">
        <f>山形・東村山・上山!U2</f>
        <v>令和7年12月1日現在</v>
      </c>
      <c r="V2" s="491"/>
    </row>
    <row r="3" spans="1:51" s="199" customFormat="1" ht="16.5" customHeight="1">
      <c r="A3" s="462"/>
      <c r="B3" s="463"/>
      <c r="C3" s="526" t="s">
        <v>11</v>
      </c>
      <c r="D3" s="527"/>
      <c r="E3" s="527"/>
      <c r="F3" s="527"/>
      <c r="G3" s="528" t="s">
        <v>0</v>
      </c>
      <c r="H3" s="529"/>
      <c r="I3" s="530"/>
      <c r="J3" s="528" t="s">
        <v>205</v>
      </c>
      <c r="K3" s="527"/>
      <c r="L3" s="531"/>
      <c r="M3" s="237" t="s">
        <v>92</v>
      </c>
      <c r="N3" s="532" t="s">
        <v>174</v>
      </c>
      <c r="O3" s="495">
        <f>O5+山形・東村山・上山!O5+天童･東根・村山・寒河江・西村山!O5+尾花沢・北村山・新庄・最上!O5+酒田･飽海・東田川!O5+鶴岡!O5</f>
        <v>0</v>
      </c>
      <c r="P3" s="496"/>
      <c r="Q3" s="497"/>
      <c r="R3" s="528" t="s">
        <v>206</v>
      </c>
      <c r="S3" s="527"/>
      <c r="T3" s="527"/>
      <c r="U3" s="531"/>
      <c r="V3" s="238" t="s">
        <v>1</v>
      </c>
    </row>
    <row r="4" spans="1:51" s="199" customFormat="1" ht="16.5" customHeight="1">
      <c r="A4" s="475" t="s">
        <v>12</v>
      </c>
      <c r="B4" s="476"/>
      <c r="C4" s="477"/>
      <c r="D4" s="478"/>
      <c r="E4" s="478"/>
      <c r="F4" s="479"/>
      <c r="G4" s="500"/>
      <c r="H4" s="501"/>
      <c r="I4" s="502"/>
      <c r="J4" s="506"/>
      <c r="K4" s="507"/>
      <c r="L4" s="508"/>
      <c r="M4" s="524"/>
      <c r="N4" s="533"/>
      <c r="O4" s="498"/>
      <c r="P4" s="498"/>
      <c r="Q4" s="499"/>
      <c r="R4" s="506"/>
      <c r="S4" s="514"/>
      <c r="T4" s="515"/>
      <c r="U4" s="516"/>
      <c r="V4" s="487"/>
    </row>
    <row r="5" spans="1:51" s="199" customFormat="1" ht="16.5" customHeight="1">
      <c r="A5" s="475" t="s">
        <v>224</v>
      </c>
      <c r="B5" s="476"/>
      <c r="C5" s="480"/>
      <c r="D5" s="481"/>
      <c r="E5" s="481"/>
      <c r="F5" s="482"/>
      <c r="G5" s="503"/>
      <c r="H5" s="504"/>
      <c r="I5" s="505"/>
      <c r="J5" s="509"/>
      <c r="K5" s="510"/>
      <c r="L5" s="511"/>
      <c r="M5" s="525"/>
      <c r="N5" s="239" t="s">
        <v>13</v>
      </c>
      <c r="O5" s="521">
        <f>E16+E19+E25+E29+E34+I16+I19+I25+I29+I34+M16+M19+M25+M29+M34+Q16+Q19+U16+U19+U25+U29+U34</f>
        <v>0</v>
      </c>
      <c r="P5" s="534"/>
      <c r="Q5" s="535"/>
      <c r="R5" s="517"/>
      <c r="S5" s="518"/>
      <c r="T5" s="519"/>
      <c r="U5" s="520"/>
      <c r="V5" s="488"/>
    </row>
    <row r="6" spans="1:51" s="199" customFormat="1" ht="16.5" customHeight="1">
      <c r="A6" s="469"/>
      <c r="B6" s="470"/>
      <c r="C6" s="536" t="s">
        <v>90</v>
      </c>
      <c r="D6" s="473"/>
      <c r="E6" s="473"/>
      <c r="F6" s="473"/>
      <c r="G6" s="538" t="s">
        <v>89</v>
      </c>
      <c r="H6" s="483"/>
      <c r="I6" s="483"/>
      <c r="J6" s="483"/>
      <c r="K6" s="484"/>
      <c r="L6" s="449" t="s">
        <v>88</v>
      </c>
      <c r="M6" s="200" t="s">
        <v>203</v>
      </c>
      <c r="N6" s="460"/>
      <c r="O6" s="461"/>
      <c r="P6" s="451" t="s">
        <v>266</v>
      </c>
      <c r="Q6" s="452"/>
      <c r="R6" s="201" t="s">
        <v>142</v>
      </c>
      <c r="S6" s="453"/>
      <c r="T6" s="453"/>
      <c r="U6" s="453"/>
      <c r="V6" s="454"/>
    </row>
    <row r="7" spans="1:51" s="199" customFormat="1" ht="16.5" customHeight="1" thickBot="1">
      <c r="A7" s="202"/>
      <c r="B7" s="203"/>
      <c r="C7" s="537"/>
      <c r="D7" s="474"/>
      <c r="E7" s="474"/>
      <c r="F7" s="474"/>
      <c r="G7" s="539"/>
      <c r="H7" s="485"/>
      <c r="I7" s="485"/>
      <c r="J7" s="485"/>
      <c r="K7" s="486"/>
      <c r="L7" s="450"/>
      <c r="M7" s="204" t="s">
        <v>91</v>
      </c>
      <c r="N7" s="455"/>
      <c r="O7" s="456"/>
      <c r="P7" s="457"/>
      <c r="Q7" s="205" t="s">
        <v>197</v>
      </c>
      <c r="R7" s="458"/>
      <c r="S7" s="459"/>
      <c r="T7" s="206" t="s">
        <v>198</v>
      </c>
      <c r="U7" s="489"/>
      <c r="V7" s="490"/>
    </row>
    <row r="8" spans="1:51" s="209" customFormat="1" ht="24.75" customHeight="1" thickBot="1">
      <c r="A8" s="207"/>
      <c r="B8" s="208"/>
      <c r="C8" s="446" t="s">
        <v>137</v>
      </c>
      <c r="D8" s="447"/>
      <c r="E8" s="447"/>
      <c r="F8" s="448"/>
      <c r="G8" s="446" t="s">
        <v>116</v>
      </c>
      <c r="H8" s="447"/>
      <c r="I8" s="447"/>
      <c r="J8" s="448"/>
      <c r="K8" s="446" t="s">
        <v>117</v>
      </c>
      <c r="L8" s="447"/>
      <c r="M8" s="447"/>
      <c r="N8" s="448"/>
      <c r="O8" s="446" t="s">
        <v>118</v>
      </c>
      <c r="P8" s="447"/>
      <c r="Q8" s="447"/>
      <c r="R8" s="448"/>
      <c r="S8" s="446" t="s">
        <v>139</v>
      </c>
      <c r="T8" s="447"/>
      <c r="U8" s="447"/>
      <c r="V8" s="448"/>
    </row>
    <row r="9" spans="1:51" customFormat="1" ht="16.5" customHeight="1" thickBot="1">
      <c r="A9" s="441" t="s">
        <v>246</v>
      </c>
      <c r="B9" s="442"/>
      <c r="C9" s="210" t="s">
        <v>138</v>
      </c>
      <c r="D9" s="213" t="s">
        <v>225</v>
      </c>
      <c r="E9" s="211" t="s">
        <v>234</v>
      </c>
      <c r="F9" s="256" t="s">
        <v>141</v>
      </c>
      <c r="G9" s="210" t="s">
        <v>138</v>
      </c>
      <c r="H9" s="213" t="s">
        <v>225</v>
      </c>
      <c r="I9" s="211" t="s">
        <v>234</v>
      </c>
      <c r="J9" s="256" t="s">
        <v>141</v>
      </c>
      <c r="K9" s="210" t="s">
        <v>138</v>
      </c>
      <c r="L9" s="213" t="s">
        <v>225</v>
      </c>
      <c r="M9" s="211" t="s">
        <v>234</v>
      </c>
      <c r="N9" s="256" t="s">
        <v>141</v>
      </c>
      <c r="O9" s="210" t="s">
        <v>138</v>
      </c>
      <c r="P9" s="213" t="s">
        <v>225</v>
      </c>
      <c r="Q9" s="211" t="s">
        <v>234</v>
      </c>
      <c r="R9" s="256" t="s">
        <v>141</v>
      </c>
      <c r="S9" s="210" t="s">
        <v>138</v>
      </c>
      <c r="T9" s="213" t="s">
        <v>225</v>
      </c>
      <c r="U9" s="211" t="s">
        <v>234</v>
      </c>
      <c r="V9" s="256" t="s">
        <v>141</v>
      </c>
    </row>
    <row r="10" spans="1:51" s="197" customFormat="1" ht="16.5" customHeight="1">
      <c r="A10" s="430" t="s">
        <v>68</v>
      </c>
      <c r="B10" s="431"/>
      <c r="C10" s="384" t="s">
        <v>63</v>
      </c>
      <c r="D10" s="13">
        <v>3300</v>
      </c>
      <c r="E10" s="12"/>
      <c r="F10" s="65"/>
      <c r="G10" s="384" t="s">
        <v>65</v>
      </c>
      <c r="H10" s="13">
        <v>4700</v>
      </c>
      <c r="I10" s="12"/>
      <c r="J10" s="65"/>
      <c r="K10" s="384" t="s">
        <v>66</v>
      </c>
      <c r="L10" s="13">
        <v>1900</v>
      </c>
      <c r="M10" s="12"/>
      <c r="N10" s="65"/>
      <c r="O10" s="397" t="s">
        <v>235</v>
      </c>
      <c r="P10" s="13">
        <v>600</v>
      </c>
      <c r="Q10" s="12"/>
      <c r="R10" s="65"/>
      <c r="S10" s="407" t="s">
        <v>236</v>
      </c>
      <c r="T10" s="13">
        <v>250</v>
      </c>
      <c r="U10" s="12"/>
      <c r="V10" s="65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</row>
    <row r="11" spans="1:51" s="197" customFormat="1" ht="16.5" customHeight="1">
      <c r="A11" s="439"/>
      <c r="B11" s="440"/>
      <c r="C11" s="385" t="s">
        <v>67</v>
      </c>
      <c r="D11" s="15">
        <v>3800</v>
      </c>
      <c r="E11" s="12"/>
      <c r="F11" s="66"/>
      <c r="G11" s="390"/>
      <c r="H11" s="15"/>
      <c r="I11" s="75"/>
      <c r="J11" s="16"/>
      <c r="K11" s="281" t="s">
        <v>64</v>
      </c>
      <c r="L11" s="18">
        <v>1600</v>
      </c>
      <c r="M11" s="12"/>
      <c r="N11" s="66"/>
      <c r="O11" s="281" t="s">
        <v>67</v>
      </c>
      <c r="P11" s="15">
        <v>300</v>
      </c>
      <c r="Q11" s="69"/>
      <c r="R11" s="66"/>
      <c r="S11" s="311" t="s">
        <v>237</v>
      </c>
      <c r="T11" s="15">
        <v>150</v>
      </c>
      <c r="U11" s="71"/>
      <c r="V11" s="66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</row>
    <row r="12" spans="1:51" s="197" customFormat="1" ht="16.5" customHeight="1">
      <c r="A12" s="439"/>
      <c r="B12" s="440"/>
      <c r="C12" s="385" t="s">
        <v>69</v>
      </c>
      <c r="D12" s="15">
        <v>3550</v>
      </c>
      <c r="E12" s="12"/>
      <c r="F12" s="66"/>
      <c r="G12" s="390"/>
      <c r="H12" s="15"/>
      <c r="I12" s="75"/>
      <c r="J12" s="16"/>
      <c r="K12" s="385" t="s">
        <v>2</v>
      </c>
      <c r="L12" s="15">
        <v>100</v>
      </c>
      <c r="M12" s="12"/>
      <c r="N12" s="66"/>
      <c r="O12" s="281" t="s">
        <v>69</v>
      </c>
      <c r="P12" s="15">
        <v>350</v>
      </c>
      <c r="Q12" s="69"/>
      <c r="R12" s="66"/>
      <c r="S12" s="311" t="s">
        <v>238</v>
      </c>
      <c r="T12" s="15">
        <v>150</v>
      </c>
      <c r="U12" s="69"/>
      <c r="V12" s="66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</row>
    <row r="13" spans="1:51" s="197" customFormat="1" ht="16.5" customHeight="1">
      <c r="A13" s="439"/>
      <c r="B13" s="440"/>
      <c r="C13" s="385"/>
      <c r="D13" s="15"/>
      <c r="E13" s="43"/>
      <c r="F13" s="16"/>
      <c r="G13" s="390"/>
      <c r="H13" s="15"/>
      <c r="I13" s="75"/>
      <c r="J13" s="16"/>
      <c r="K13" s="390"/>
      <c r="L13" s="15"/>
      <c r="M13" s="75"/>
      <c r="N13" s="16"/>
      <c r="O13" s="281"/>
      <c r="P13" s="15"/>
      <c r="Q13" s="17"/>
      <c r="R13" s="16"/>
      <c r="S13" s="281"/>
      <c r="T13" s="15"/>
      <c r="U13" s="17"/>
      <c r="V13" s="16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</row>
    <row r="14" spans="1:51" s="197" customFormat="1" ht="16.5" customHeight="1">
      <c r="A14" s="439"/>
      <c r="B14" s="440"/>
      <c r="C14" s="385"/>
      <c r="D14" s="15"/>
      <c r="E14" s="43"/>
      <c r="F14" s="16"/>
      <c r="G14" s="390"/>
      <c r="H14" s="15"/>
      <c r="I14" s="75"/>
      <c r="J14" s="16"/>
      <c r="K14" s="390"/>
      <c r="L14" s="15"/>
      <c r="M14" s="221"/>
      <c r="N14" s="16"/>
      <c r="O14" s="281"/>
      <c r="P14" s="15"/>
      <c r="Q14" s="282"/>
      <c r="R14" s="16"/>
      <c r="S14" s="281"/>
      <c r="T14" s="15"/>
      <c r="U14" s="270"/>
      <c r="V14" s="16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</row>
    <row r="15" spans="1:51" s="197" customFormat="1" ht="16.5" customHeight="1" thickBot="1">
      <c r="A15" s="432"/>
      <c r="B15" s="433"/>
      <c r="C15" s="287"/>
      <c r="D15" s="19"/>
      <c r="E15" s="79"/>
      <c r="F15" s="20"/>
      <c r="G15" s="245"/>
      <c r="H15" s="19"/>
      <c r="I15" s="76"/>
      <c r="J15" s="20"/>
      <c r="K15" s="245"/>
      <c r="L15" s="19"/>
      <c r="M15" s="224"/>
      <c r="N15" s="20"/>
      <c r="O15" s="245"/>
      <c r="P15" s="19"/>
      <c r="Q15" s="224"/>
      <c r="R15" s="20"/>
      <c r="S15" s="245"/>
      <c r="T15" s="19"/>
      <c r="U15" s="224"/>
      <c r="V15" s="20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</row>
    <row r="16" spans="1:51" s="197" customFormat="1" ht="16.5" customHeight="1" thickTop="1" thickBot="1">
      <c r="A16" s="434">
        <f>D16+H16+L16+P16+T16</f>
        <v>20750</v>
      </c>
      <c r="B16" s="435"/>
      <c r="C16" s="225" t="s">
        <v>7</v>
      </c>
      <c r="D16" s="244">
        <f>SUM(D10:D15)</f>
        <v>10650</v>
      </c>
      <c r="E16" s="259">
        <f>SUM(E10:E15)</f>
        <v>0</v>
      </c>
      <c r="F16" s="22"/>
      <c r="G16" s="225" t="s">
        <v>7</v>
      </c>
      <c r="H16" s="244">
        <f>SUM(H10:H15)</f>
        <v>4700</v>
      </c>
      <c r="I16" s="259">
        <f>SUM(I10:I15)</f>
        <v>0</v>
      </c>
      <c r="J16" s="22"/>
      <c r="K16" s="225" t="s">
        <v>7</v>
      </c>
      <c r="L16" s="244">
        <f>SUM(L10:L15)</f>
        <v>3600</v>
      </c>
      <c r="M16" s="259">
        <f>SUM(M10:M15)</f>
        <v>0</v>
      </c>
      <c r="N16" s="22"/>
      <c r="O16" s="225" t="s">
        <v>7</v>
      </c>
      <c r="P16" s="244">
        <f>SUM(P10:P15)</f>
        <v>1250</v>
      </c>
      <c r="Q16" s="23">
        <f>SUM(Q10:Q15)</f>
        <v>0</v>
      </c>
      <c r="R16" s="22"/>
      <c r="S16" s="225" t="s">
        <v>7</v>
      </c>
      <c r="T16" s="244">
        <f>SUM(T10:T15)</f>
        <v>550</v>
      </c>
      <c r="U16" s="259">
        <f>SUM(U10:U15)</f>
        <v>0</v>
      </c>
      <c r="V16" s="22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</row>
    <row r="17" spans="1:51" s="197" customFormat="1" ht="16.5" customHeight="1">
      <c r="A17" s="430" t="s">
        <v>71</v>
      </c>
      <c r="B17" s="431"/>
      <c r="C17" s="384" t="s">
        <v>70</v>
      </c>
      <c r="D17" s="24">
        <v>3100</v>
      </c>
      <c r="E17" s="12"/>
      <c r="F17" s="65"/>
      <c r="G17" s="384" t="s">
        <v>70</v>
      </c>
      <c r="H17" s="24">
        <v>600</v>
      </c>
      <c r="I17" s="12"/>
      <c r="J17" s="65"/>
      <c r="K17" s="384" t="s">
        <v>199</v>
      </c>
      <c r="L17" s="24">
        <v>650</v>
      </c>
      <c r="M17" s="12"/>
      <c r="N17" s="65"/>
      <c r="O17" s="384" t="s">
        <v>70</v>
      </c>
      <c r="P17" s="24">
        <v>150</v>
      </c>
      <c r="Q17" s="12"/>
      <c r="R17" s="65"/>
      <c r="S17" s="384" t="s">
        <v>73</v>
      </c>
      <c r="T17" s="24">
        <v>100</v>
      </c>
      <c r="U17" s="12"/>
      <c r="V17" s="65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</row>
    <row r="18" spans="1:51" s="197" customFormat="1" ht="16.5" customHeight="1" thickBot="1">
      <c r="A18" s="439"/>
      <c r="B18" s="440"/>
      <c r="C18" s="287" t="s">
        <v>72</v>
      </c>
      <c r="D18" s="25">
        <v>2200</v>
      </c>
      <c r="E18" s="12"/>
      <c r="F18" s="67"/>
      <c r="G18" s="287" t="s">
        <v>199</v>
      </c>
      <c r="H18" s="25">
        <v>1150</v>
      </c>
      <c r="I18" s="12"/>
      <c r="J18" s="67"/>
      <c r="K18" s="396" t="s">
        <v>200</v>
      </c>
      <c r="L18" s="25">
        <v>500</v>
      </c>
      <c r="M18" s="12"/>
      <c r="N18" s="67"/>
      <c r="O18" s="287" t="s">
        <v>72</v>
      </c>
      <c r="P18" s="25">
        <v>500</v>
      </c>
      <c r="Q18" s="12"/>
      <c r="R18" s="67"/>
      <c r="S18" s="395" t="s">
        <v>245</v>
      </c>
      <c r="T18" s="26">
        <v>50</v>
      </c>
      <c r="U18" s="12"/>
      <c r="V18" s="67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</row>
    <row r="19" spans="1:51" s="197" customFormat="1" ht="16.5" customHeight="1" thickTop="1" thickBot="1">
      <c r="A19" s="569">
        <f>D19+H19+L19+P19+T19</f>
        <v>9000</v>
      </c>
      <c r="B19" s="570"/>
      <c r="C19" s="225" t="s">
        <v>7</v>
      </c>
      <c r="D19" s="244">
        <f>SUM(D17:D18)</f>
        <v>5300</v>
      </c>
      <c r="E19" s="259">
        <f>SUM(E17:E18)</f>
        <v>0</v>
      </c>
      <c r="F19" s="22"/>
      <c r="G19" s="225" t="s">
        <v>7</v>
      </c>
      <c r="H19" s="244">
        <f>SUM(H17:H18)</f>
        <v>1750</v>
      </c>
      <c r="I19" s="259">
        <f>SUM(I17:I18)</f>
        <v>0</v>
      </c>
      <c r="J19" s="22"/>
      <c r="K19" s="225" t="s">
        <v>7</v>
      </c>
      <c r="L19" s="244">
        <f>SUM(L17:L18)</f>
        <v>1150</v>
      </c>
      <c r="M19" s="259">
        <f>SUM(M17:M18)</f>
        <v>0</v>
      </c>
      <c r="N19" s="22"/>
      <c r="O19" s="225" t="s">
        <v>7</v>
      </c>
      <c r="P19" s="244">
        <f>SUM(P17:P18)</f>
        <v>650</v>
      </c>
      <c r="Q19" s="259">
        <f>SUM(Q17:Q18)</f>
        <v>0</v>
      </c>
      <c r="R19" s="22"/>
      <c r="S19" s="225" t="s">
        <v>7</v>
      </c>
      <c r="T19" s="244">
        <f>SUM(T17:T18)</f>
        <v>150</v>
      </c>
      <c r="U19" s="259">
        <f>SUM(U17:U18)</f>
        <v>0</v>
      </c>
      <c r="V19" s="22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</row>
    <row r="20" spans="1:51" s="197" customFormat="1" ht="16.5" customHeight="1">
      <c r="A20" s="561" t="s">
        <v>74</v>
      </c>
      <c r="B20" s="568" t="s">
        <v>75</v>
      </c>
      <c r="C20" s="384" t="s">
        <v>76</v>
      </c>
      <c r="D20" s="24">
        <v>1900</v>
      </c>
      <c r="E20" s="12"/>
      <c r="F20" s="65"/>
      <c r="G20" s="384" t="s">
        <v>147</v>
      </c>
      <c r="H20" s="24">
        <v>700</v>
      </c>
      <c r="I20" s="12"/>
      <c r="J20" s="65"/>
      <c r="K20" s="384" t="s">
        <v>76</v>
      </c>
      <c r="L20" s="24">
        <v>850</v>
      </c>
      <c r="M20" s="12"/>
      <c r="N20" s="65"/>
      <c r="O20" s="283"/>
      <c r="P20" s="24"/>
      <c r="Q20" s="83"/>
      <c r="R20" s="14"/>
      <c r="S20" s="382"/>
      <c r="T20" s="24"/>
      <c r="U20" s="83"/>
      <c r="V20" s="14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</row>
    <row r="21" spans="1:51" s="197" customFormat="1" ht="16.5" customHeight="1">
      <c r="A21" s="562"/>
      <c r="B21" s="564"/>
      <c r="C21" s="385" t="s">
        <v>77</v>
      </c>
      <c r="D21" s="27">
        <v>1650</v>
      </c>
      <c r="E21" s="12"/>
      <c r="F21" s="66"/>
      <c r="G21" s="385" t="s">
        <v>148</v>
      </c>
      <c r="H21" s="27">
        <v>500</v>
      </c>
      <c r="I21" s="12"/>
      <c r="J21" s="66"/>
      <c r="K21" s="385" t="s">
        <v>77</v>
      </c>
      <c r="L21" s="27">
        <v>300</v>
      </c>
      <c r="M21" s="12"/>
      <c r="N21" s="66"/>
      <c r="O21" s="285"/>
      <c r="P21" s="27"/>
      <c r="Q21" s="77"/>
      <c r="R21" s="16"/>
      <c r="S21" s="398" t="s">
        <v>10</v>
      </c>
      <c r="T21" s="27">
        <v>100</v>
      </c>
      <c r="U21" s="12"/>
      <c r="V21" s="66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</row>
    <row r="22" spans="1:51" s="197" customFormat="1" ht="16.5" customHeight="1">
      <c r="A22" s="562"/>
      <c r="B22" s="564"/>
      <c r="C22" s="385" t="s">
        <v>143</v>
      </c>
      <c r="D22" s="27">
        <v>900</v>
      </c>
      <c r="E22" s="12"/>
      <c r="F22" s="66"/>
      <c r="G22" s="385"/>
      <c r="H22" s="250"/>
      <c r="I22" s="77"/>
      <c r="J22" s="16"/>
      <c r="K22" s="385"/>
      <c r="L22" s="250"/>
      <c r="M22" s="77"/>
      <c r="N22" s="16"/>
      <c r="O22" s="285"/>
      <c r="P22" s="250"/>
      <c r="Q22" s="77"/>
      <c r="R22" s="16"/>
      <c r="S22" s="390"/>
      <c r="T22" s="250"/>
      <c r="U22" s="77"/>
      <c r="V22" s="16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</row>
    <row r="23" spans="1:51" s="197" customFormat="1" ht="16.5" customHeight="1">
      <c r="A23" s="562"/>
      <c r="B23" s="564" t="s">
        <v>78</v>
      </c>
      <c r="C23" s="385" t="s">
        <v>294</v>
      </c>
      <c r="D23" s="27">
        <v>1800</v>
      </c>
      <c r="E23" s="12"/>
      <c r="F23" s="66"/>
      <c r="G23" s="385" t="s">
        <v>79</v>
      </c>
      <c r="H23" s="27">
        <v>600</v>
      </c>
      <c r="I23" s="12"/>
      <c r="J23" s="66"/>
      <c r="K23" s="385" t="s">
        <v>79</v>
      </c>
      <c r="L23" s="27">
        <v>300</v>
      </c>
      <c r="M23" s="12"/>
      <c r="N23" s="66"/>
      <c r="O23" s="285"/>
      <c r="P23" s="27"/>
      <c r="Q23" s="77"/>
      <c r="R23" s="16"/>
      <c r="S23" s="385" t="s">
        <v>295</v>
      </c>
      <c r="T23" s="27">
        <v>50</v>
      </c>
      <c r="U23" s="12"/>
      <c r="V23" s="66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</row>
    <row r="24" spans="1:51" s="197" customFormat="1" ht="16.5" customHeight="1" thickBot="1">
      <c r="A24" s="563"/>
      <c r="B24" s="564"/>
      <c r="C24" s="287" t="s">
        <v>244</v>
      </c>
      <c r="D24" s="25">
        <v>550</v>
      </c>
      <c r="E24" s="12"/>
      <c r="F24" s="67"/>
      <c r="G24" s="287"/>
      <c r="H24" s="25"/>
      <c r="I24" s="78"/>
      <c r="J24" s="20"/>
      <c r="K24" s="245"/>
      <c r="L24" s="25"/>
      <c r="M24" s="78"/>
      <c r="N24" s="20"/>
      <c r="O24" s="288"/>
      <c r="P24" s="25"/>
      <c r="Q24" s="78"/>
      <c r="R24" s="20"/>
      <c r="S24" s="245"/>
      <c r="T24" s="25"/>
      <c r="U24" s="78"/>
      <c r="V24" s="20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</row>
    <row r="25" spans="1:51" s="197" customFormat="1" ht="16.5" customHeight="1" thickTop="1" thickBot="1">
      <c r="A25" s="434">
        <f>D25+H25+L25+P25+T25</f>
        <v>10200</v>
      </c>
      <c r="B25" s="435"/>
      <c r="C25" s="225" t="s">
        <v>7</v>
      </c>
      <c r="D25" s="244">
        <f>SUM(D20:D24)</f>
        <v>6800</v>
      </c>
      <c r="E25" s="259">
        <f>SUM(E20:E24)</f>
        <v>0</v>
      </c>
      <c r="F25" s="289"/>
      <c r="G25" s="225" t="s">
        <v>7</v>
      </c>
      <c r="H25" s="244">
        <f>SUM(H20:H24)</f>
        <v>1800</v>
      </c>
      <c r="I25" s="259">
        <f>SUM(I20:I24)</f>
        <v>0</v>
      </c>
      <c r="J25" s="289"/>
      <c r="K25" s="225" t="s">
        <v>7</v>
      </c>
      <c r="L25" s="244">
        <f>SUM(L20:L24)</f>
        <v>1450</v>
      </c>
      <c r="M25" s="259">
        <f>SUM(M20:M24)</f>
        <v>0</v>
      </c>
      <c r="N25" s="289"/>
      <c r="O25" s="290"/>
      <c r="P25" s="260"/>
      <c r="Q25" s="291"/>
      <c r="R25" s="289"/>
      <c r="S25" s="225" t="s">
        <v>7</v>
      </c>
      <c r="T25" s="244">
        <f>SUM(T20:T24)</f>
        <v>150</v>
      </c>
      <c r="U25" s="259">
        <f>SUM(U20:U24)</f>
        <v>0</v>
      </c>
      <c r="V25" s="28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</row>
    <row r="26" spans="1:51" s="197" customFormat="1" ht="16.5" customHeight="1">
      <c r="A26" s="567" t="s">
        <v>81</v>
      </c>
      <c r="B26" s="431"/>
      <c r="C26" s="385" t="s">
        <v>80</v>
      </c>
      <c r="D26" s="15">
        <v>3100</v>
      </c>
      <c r="E26" s="12"/>
      <c r="F26" s="65"/>
      <c r="G26" s="384" t="s">
        <v>149</v>
      </c>
      <c r="H26" s="13">
        <v>2650</v>
      </c>
      <c r="I26" s="12"/>
      <c r="J26" s="65"/>
      <c r="K26" s="384" t="s">
        <v>80</v>
      </c>
      <c r="L26" s="13">
        <v>1250</v>
      </c>
      <c r="M26" s="12"/>
      <c r="N26" s="65"/>
      <c r="O26" s="283"/>
      <c r="P26" s="13"/>
      <c r="Q26" s="84"/>
      <c r="R26" s="14"/>
      <c r="S26" s="384" t="s">
        <v>93</v>
      </c>
      <c r="T26" s="13">
        <v>100</v>
      </c>
      <c r="U26" s="12"/>
      <c r="V26" s="65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</row>
    <row r="27" spans="1:51" s="197" customFormat="1" ht="16.5" customHeight="1">
      <c r="A27" s="439"/>
      <c r="B27" s="440"/>
      <c r="C27" s="385" t="s">
        <v>296</v>
      </c>
      <c r="D27" s="15">
        <v>850</v>
      </c>
      <c r="E27" s="12"/>
      <c r="F27" s="66"/>
      <c r="G27" s="390"/>
      <c r="H27" s="15"/>
      <c r="I27" s="75"/>
      <c r="J27" s="16"/>
      <c r="K27" s="390"/>
      <c r="L27" s="15"/>
      <c r="M27" s="75"/>
      <c r="N27" s="16"/>
      <c r="O27" s="285"/>
      <c r="P27" s="15"/>
      <c r="Q27" s="75"/>
      <c r="R27" s="16"/>
      <c r="S27" s="281" t="s">
        <v>94</v>
      </c>
      <c r="T27" s="15">
        <v>100</v>
      </c>
      <c r="U27" s="12"/>
      <c r="V27" s="66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  <c r="AY27" s="279"/>
    </row>
    <row r="28" spans="1:51" s="197" customFormat="1" ht="16.5" customHeight="1" thickBot="1">
      <c r="A28" s="432"/>
      <c r="B28" s="433"/>
      <c r="C28" s="395"/>
      <c r="D28" s="30"/>
      <c r="E28" s="79"/>
      <c r="F28" s="20"/>
      <c r="G28" s="245"/>
      <c r="H28" s="19"/>
      <c r="I28" s="76"/>
      <c r="J28" s="20"/>
      <c r="K28" s="245"/>
      <c r="L28" s="19"/>
      <c r="M28" s="76"/>
      <c r="N28" s="20"/>
      <c r="O28" s="288"/>
      <c r="P28" s="19"/>
      <c r="Q28" s="85"/>
      <c r="R28" s="20"/>
      <c r="S28" s="245"/>
      <c r="T28" s="19"/>
      <c r="U28" s="76"/>
      <c r="V28" s="20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</row>
    <row r="29" spans="1:51" s="197" customFormat="1" ht="16.5" customHeight="1" thickTop="1" thickBot="1">
      <c r="A29" s="434">
        <f>D29+H29+L29+P29+T29</f>
        <v>8050</v>
      </c>
      <c r="B29" s="435"/>
      <c r="C29" s="225" t="s">
        <v>7</v>
      </c>
      <c r="D29" s="244">
        <f>SUM(D26:D28)</f>
        <v>3950</v>
      </c>
      <c r="E29" s="259">
        <f>SUM(E26:E28)</f>
        <v>0</v>
      </c>
      <c r="F29" s="289"/>
      <c r="G29" s="225" t="s">
        <v>7</v>
      </c>
      <c r="H29" s="244">
        <f>SUM(H26:H28)</f>
        <v>2650</v>
      </c>
      <c r="I29" s="259">
        <f>SUM(I26:I28)</f>
        <v>0</v>
      </c>
      <c r="J29" s="289"/>
      <c r="K29" s="225" t="s">
        <v>7</v>
      </c>
      <c r="L29" s="244">
        <f>SUM(L26:L28)</f>
        <v>1250</v>
      </c>
      <c r="M29" s="259">
        <f>SUM(M26:M28)</f>
        <v>0</v>
      </c>
      <c r="N29" s="289"/>
      <c r="O29" s="290"/>
      <c r="P29" s="292"/>
      <c r="Q29" s="293"/>
      <c r="R29" s="289"/>
      <c r="S29" s="225" t="s">
        <v>7</v>
      </c>
      <c r="T29" s="244">
        <f>SUM(T26:T28)</f>
        <v>200</v>
      </c>
      <c r="U29" s="259">
        <f>SUM(U26:U28)</f>
        <v>0</v>
      </c>
      <c r="V29" s="28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</row>
    <row r="30" spans="1:51" s="197" customFormat="1" ht="16.5" customHeight="1">
      <c r="A30" s="545" t="s">
        <v>82</v>
      </c>
      <c r="B30" s="294" t="s">
        <v>83</v>
      </c>
      <c r="C30" s="389" t="s">
        <v>220</v>
      </c>
      <c r="D30" s="31">
        <v>3700</v>
      </c>
      <c r="E30" s="68"/>
      <c r="F30" s="32"/>
      <c r="G30" s="385" t="s">
        <v>84</v>
      </c>
      <c r="H30" s="13">
        <v>950</v>
      </c>
      <c r="I30" s="12"/>
      <c r="J30" s="65"/>
      <c r="K30" s="384" t="s">
        <v>150</v>
      </c>
      <c r="L30" s="240">
        <v>400</v>
      </c>
      <c r="M30" s="12"/>
      <c r="N30" s="65"/>
      <c r="O30" s="283"/>
      <c r="P30" s="13"/>
      <c r="Q30" s="84"/>
      <c r="R30" s="14"/>
      <c r="S30" s="382"/>
      <c r="T30" s="13"/>
      <c r="U30" s="84"/>
      <c r="V30" s="14"/>
      <c r="AM30" s="279"/>
      <c r="AN30" s="279"/>
      <c r="AO30" s="279"/>
      <c r="AP30" s="279"/>
      <c r="AQ30" s="279"/>
      <c r="AR30" s="279"/>
      <c r="AS30" s="279"/>
      <c r="AT30" s="279"/>
      <c r="AU30" s="279"/>
      <c r="AV30" s="279"/>
      <c r="AW30" s="279"/>
      <c r="AX30" s="279"/>
      <c r="AY30" s="279"/>
    </row>
    <row r="31" spans="1:51" s="197" customFormat="1" ht="16.5" customHeight="1">
      <c r="A31" s="565"/>
      <c r="B31" s="284" t="s">
        <v>85</v>
      </c>
      <c r="C31" s="385" t="s">
        <v>144</v>
      </c>
      <c r="D31" s="15">
        <v>2300</v>
      </c>
      <c r="E31" s="12"/>
      <c r="F31" s="66"/>
      <c r="G31" s="390"/>
      <c r="H31" s="15"/>
      <c r="I31" s="80"/>
      <c r="J31" s="16"/>
      <c r="K31" s="385" t="s">
        <v>86</v>
      </c>
      <c r="L31" s="250">
        <v>400</v>
      </c>
      <c r="M31" s="12"/>
      <c r="N31" s="66"/>
      <c r="O31" s="285"/>
      <c r="P31" s="15"/>
      <c r="Q31" s="75"/>
      <c r="R31" s="16"/>
      <c r="S31" s="385" t="s">
        <v>8</v>
      </c>
      <c r="T31" s="15">
        <v>50</v>
      </c>
      <c r="U31" s="12"/>
      <c r="V31" s="66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</row>
    <row r="32" spans="1:51" s="197" customFormat="1" ht="16.5" customHeight="1">
      <c r="A32" s="565"/>
      <c r="B32" s="564" t="s">
        <v>87</v>
      </c>
      <c r="C32" s="385" t="s">
        <v>145</v>
      </c>
      <c r="D32" s="15">
        <v>750</v>
      </c>
      <c r="E32" s="12"/>
      <c r="F32" s="66"/>
      <c r="G32" s="385"/>
      <c r="H32" s="15"/>
      <c r="I32" s="43"/>
      <c r="J32" s="16"/>
      <c r="K32" s="390"/>
      <c r="L32" s="250"/>
      <c r="M32" s="82"/>
      <c r="N32" s="16"/>
      <c r="O32" s="285"/>
      <c r="P32" s="15"/>
      <c r="Q32" s="75"/>
      <c r="R32" s="16"/>
      <c r="S32" s="390"/>
      <c r="T32" s="15"/>
      <c r="U32" s="75"/>
      <c r="V32" s="16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</row>
    <row r="33" spans="1:58" s="197" customFormat="1" ht="16.5" customHeight="1" thickBot="1">
      <c r="A33" s="566"/>
      <c r="B33" s="564"/>
      <c r="C33" s="287" t="s">
        <v>146</v>
      </c>
      <c r="D33" s="19">
        <v>1250</v>
      </c>
      <c r="E33" s="12"/>
      <c r="F33" s="67"/>
      <c r="G33" s="245"/>
      <c r="H33" s="19"/>
      <c r="I33" s="81"/>
      <c r="J33" s="20"/>
      <c r="K33" s="245"/>
      <c r="L33" s="295"/>
      <c r="M33" s="81"/>
      <c r="N33" s="20"/>
      <c r="O33" s="288"/>
      <c r="P33" s="19"/>
      <c r="Q33" s="76"/>
      <c r="R33" s="20"/>
      <c r="S33" s="245"/>
      <c r="T33" s="19"/>
      <c r="U33" s="76"/>
      <c r="V33" s="20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</row>
    <row r="34" spans="1:58" s="197" customFormat="1" ht="16.5" customHeight="1" thickTop="1" thickBot="1">
      <c r="A34" s="434">
        <f>D34+H34+L34+P34+T34</f>
        <v>9800</v>
      </c>
      <c r="B34" s="435"/>
      <c r="C34" s="225" t="s">
        <v>7</v>
      </c>
      <c r="D34" s="244">
        <f>SUM(D30:D33)</f>
        <v>8000</v>
      </c>
      <c r="E34" s="259">
        <f>SUM(E30:E33)</f>
        <v>0</v>
      </c>
      <c r="F34" s="22"/>
      <c r="G34" s="225" t="s">
        <v>7</v>
      </c>
      <c r="H34" s="244">
        <f>SUM(H30:H33)</f>
        <v>950</v>
      </c>
      <c r="I34" s="259">
        <f>SUM(I30:I33)</f>
        <v>0</v>
      </c>
      <c r="J34" s="22"/>
      <c r="K34" s="225" t="s">
        <v>7</v>
      </c>
      <c r="L34" s="260">
        <f>SUM(L30:L33)</f>
        <v>800</v>
      </c>
      <c r="M34" s="259">
        <f>SUM(M30:M33)</f>
        <v>0</v>
      </c>
      <c r="N34" s="22"/>
      <c r="O34" s="290"/>
      <c r="P34" s="260"/>
      <c r="Q34" s="23"/>
      <c r="R34" s="22"/>
      <c r="S34" s="225" t="s">
        <v>7</v>
      </c>
      <c r="T34" s="244">
        <f>SUM(T30:T33)</f>
        <v>50</v>
      </c>
      <c r="U34" s="259">
        <f>SUM(U30:U33)</f>
        <v>0</v>
      </c>
      <c r="V34" s="22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</row>
    <row r="35" spans="1:58" s="197" customFormat="1" ht="16.5" customHeight="1">
      <c r="A35" s="47"/>
      <c r="B35" s="197" t="s">
        <v>62</v>
      </c>
      <c r="C35" s="296"/>
      <c r="D35" s="297"/>
      <c r="E35" s="298"/>
      <c r="F35" s="3"/>
      <c r="G35" s="296"/>
      <c r="H35" s="297"/>
      <c r="I35" s="298"/>
      <c r="J35" s="3"/>
      <c r="K35" s="296"/>
      <c r="L35" s="299"/>
      <c r="M35" s="300"/>
      <c r="N35" s="3"/>
      <c r="O35" s="228"/>
      <c r="Q35" s="11"/>
      <c r="R35" s="3"/>
      <c r="S35" s="296"/>
      <c r="T35" s="229"/>
      <c r="U35" s="1"/>
      <c r="V35" s="198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</row>
    <row r="36" spans="1:58" s="197" customFormat="1" ht="17.25" customHeight="1">
      <c r="A36" s="198"/>
      <c r="C36" s="279"/>
      <c r="D36" s="301"/>
      <c r="E36" s="280"/>
      <c r="F36" s="280"/>
      <c r="G36" s="279"/>
      <c r="H36" s="301"/>
      <c r="J36" s="280"/>
      <c r="K36" s="279"/>
      <c r="L36" s="301"/>
      <c r="M36" s="1"/>
      <c r="N36" s="1"/>
      <c r="O36" s="234"/>
      <c r="P36" s="2"/>
      <c r="Q36" s="1"/>
      <c r="R36" s="1"/>
      <c r="S36" s="234"/>
      <c r="T36" s="229"/>
      <c r="U36" s="1"/>
      <c r="V36" s="198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</row>
    <row r="37" spans="1:58" ht="16.5" customHeight="1">
      <c r="B37" s="229" t="s">
        <v>310</v>
      </c>
      <c r="D37" s="229"/>
      <c r="E37" s="197"/>
      <c r="F37" s="197"/>
      <c r="H37" s="229" t="s">
        <v>318</v>
      </c>
      <c r="J37" s="197"/>
      <c r="L37" s="229"/>
      <c r="M37" s="280"/>
      <c r="N37" s="280"/>
      <c r="O37" s="279"/>
      <c r="P37" s="301"/>
      <c r="Q37" s="280"/>
      <c r="R37" s="280"/>
      <c r="S37" s="302"/>
      <c r="T37" s="10"/>
      <c r="U37" s="280"/>
      <c r="V37" s="279"/>
    </row>
    <row r="38" spans="1:58" s="197" customFormat="1" ht="16.5" customHeight="1">
      <c r="B38" s="229" t="s">
        <v>317</v>
      </c>
      <c r="C38" s="234"/>
      <c r="D38" s="229"/>
      <c r="G38" s="303"/>
      <c r="H38" s="304" t="s">
        <v>229</v>
      </c>
      <c r="N38" s="234"/>
      <c r="O38" s="229"/>
      <c r="P38" s="234"/>
      <c r="S38" s="234"/>
      <c r="T38" s="229"/>
      <c r="V38" s="198"/>
    </row>
    <row r="39" spans="1:58" s="197" customFormat="1" ht="16.5" customHeight="1">
      <c r="B39" s="228" t="s">
        <v>332</v>
      </c>
      <c r="C39" s="234"/>
      <c r="D39" s="229"/>
      <c r="H39" s="229" t="s">
        <v>319</v>
      </c>
      <c r="K39" s="303"/>
      <c r="N39" s="234"/>
      <c r="O39" s="229"/>
    </row>
    <row r="40" spans="1:58" s="197" customFormat="1" ht="16.5" customHeight="1">
      <c r="B40" s="229" t="s">
        <v>284</v>
      </c>
      <c r="H40" s="229" t="s">
        <v>320</v>
      </c>
      <c r="K40" s="303"/>
      <c r="P40" s="197" t="s">
        <v>248</v>
      </c>
    </row>
    <row r="41" spans="1:58" s="197" customFormat="1" ht="16.5" customHeight="1">
      <c r="A41" s="197" t="s">
        <v>261</v>
      </c>
      <c r="B41" s="229" t="s">
        <v>333</v>
      </c>
      <c r="C41" s="234"/>
      <c r="D41" s="229"/>
      <c r="G41" s="303"/>
      <c r="H41" s="229" t="s">
        <v>321</v>
      </c>
      <c r="J41" s="234"/>
      <c r="K41" s="303"/>
      <c r="N41" s="231"/>
      <c r="O41" s="231"/>
      <c r="P41" s="197" t="s">
        <v>216</v>
      </c>
      <c r="R41" s="199"/>
      <c r="S41" s="199"/>
      <c r="T41" s="199"/>
      <c r="U41" s="199"/>
    </row>
    <row r="42" spans="1:58" s="197" customFormat="1" ht="16.5" customHeight="1">
      <c r="A42" s="230"/>
      <c r="B42" s="304" t="s">
        <v>323</v>
      </c>
      <c r="C42" s="234"/>
      <c r="D42" s="229"/>
      <c r="G42" s="303"/>
      <c r="K42" s="234"/>
      <c r="P42" s="197" t="s">
        <v>249</v>
      </c>
      <c r="R42" s="232"/>
      <c r="S42" s="232"/>
      <c r="T42" s="232"/>
      <c r="U42" s="233"/>
    </row>
    <row r="43" spans="1:58" s="197" customFormat="1" ht="16.5" customHeight="1">
      <c r="A43" s="230"/>
      <c r="B43" s="304" t="s">
        <v>322</v>
      </c>
      <c r="C43" s="234"/>
      <c r="D43" s="229"/>
      <c r="G43" s="303"/>
      <c r="K43" s="234"/>
      <c r="L43" s="303"/>
      <c r="O43" s="234"/>
      <c r="P43" s="197" t="s">
        <v>250</v>
      </c>
      <c r="S43" s="198"/>
      <c r="V43" s="253"/>
    </row>
    <row r="44" spans="1:58" s="197" customFormat="1" ht="16.5" customHeight="1">
      <c r="A44" s="230"/>
      <c r="G44" s="303"/>
      <c r="K44" s="234"/>
      <c r="P44" s="230" t="s">
        <v>251</v>
      </c>
      <c r="S44" s="198"/>
      <c r="V44" s="253"/>
    </row>
    <row r="45" spans="1:58" s="197" customFormat="1" ht="16.5" customHeight="1">
      <c r="C45" s="234"/>
      <c r="D45" s="229"/>
      <c r="G45" s="234"/>
      <c r="H45" s="303"/>
      <c r="I45" s="234"/>
      <c r="J45" s="229"/>
      <c r="K45" s="234"/>
      <c r="L45" s="229"/>
      <c r="O45" s="234"/>
      <c r="P45" s="197" t="s">
        <v>219</v>
      </c>
      <c r="S45" s="198"/>
      <c r="V45" s="233"/>
    </row>
    <row r="46" spans="1:58" s="197" customFormat="1" ht="16.5" customHeight="1">
      <c r="B46" s="303"/>
      <c r="C46" s="234"/>
      <c r="D46" s="229"/>
      <c r="G46" s="234"/>
      <c r="K46" s="234"/>
      <c r="L46" s="229"/>
      <c r="O46" s="234"/>
      <c r="P46" s="229"/>
      <c r="R46" s="279"/>
      <c r="S46" s="234"/>
      <c r="T46" s="280"/>
      <c r="U46" s="279"/>
      <c r="V46" s="198"/>
    </row>
    <row r="47" spans="1:58" ht="16.5" customHeight="1">
      <c r="B47" s="303"/>
    </row>
    <row r="48" spans="1:58" ht="16.5" customHeight="1">
      <c r="D48" s="234"/>
      <c r="E48" s="280"/>
      <c r="G48" s="279"/>
    </row>
    <row r="49" spans="3:8" ht="16.5" customHeight="1">
      <c r="C49" s="230"/>
      <c r="D49" s="234"/>
      <c r="E49" s="280"/>
      <c r="G49" s="279"/>
    </row>
    <row r="50" spans="3:8" ht="16.5" customHeight="1">
      <c r="C50" s="230"/>
      <c r="D50" s="234"/>
      <c r="E50" s="280"/>
      <c r="G50" s="279"/>
    </row>
    <row r="51" spans="3:8" ht="16.5" customHeight="1">
      <c r="D51" s="234"/>
      <c r="E51" s="280"/>
      <c r="G51" s="279"/>
    </row>
    <row r="52" spans="3:8" ht="16.5" customHeight="1">
      <c r="D52" s="234"/>
      <c r="E52" s="280"/>
      <c r="G52" s="279"/>
    </row>
    <row r="53" spans="3:8" ht="16.5" customHeight="1">
      <c r="D53" s="234"/>
      <c r="E53" s="280"/>
      <c r="G53" s="279"/>
      <c r="H53" s="305"/>
    </row>
    <row r="54" spans="3:8" ht="16.5" customHeight="1">
      <c r="D54" s="234"/>
      <c r="E54" s="280"/>
      <c r="G54" s="279"/>
      <c r="H54" s="234"/>
    </row>
    <row r="55" spans="3:8" ht="16.5" customHeight="1"/>
    <row r="56" spans="3:8" ht="16.5" customHeight="1"/>
    <row r="57" spans="3:8" ht="16.5" customHeight="1"/>
    <row r="58" spans="3:8" ht="16.5" customHeight="1"/>
    <row r="59" spans="3:8" ht="16.5" customHeight="1"/>
    <row r="60" spans="3:8" ht="16.5" customHeight="1"/>
    <row r="61" spans="3:8" ht="16.5" customHeight="1"/>
    <row r="62" spans="3:8" ht="16.5" customHeight="1"/>
    <row r="63" spans="3:8" ht="16.5" customHeight="1"/>
    <row r="64" spans="3:8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</sheetData>
  <sheetProtection algorithmName="SHA-512" hashValue="As55SODtqDhA+Ll90XV1zzkknsxiEwFBIOagcfjsEv/dE35dSeKUy4M+9tgF8d45JgfG0exBE/6LFw56+m/mzQ==" saltValue="EhVnTBwyOpxkbNuczOVA6Q==" spinCount="100000" sheet="1" objects="1" scenarios="1"/>
  <mergeCells count="49">
    <mergeCell ref="I1:N2"/>
    <mergeCell ref="U2:V2"/>
    <mergeCell ref="R4:U5"/>
    <mergeCell ref="H6:K7"/>
    <mergeCell ref="L6:L7"/>
    <mergeCell ref="S6:V6"/>
    <mergeCell ref="V4:V5"/>
    <mergeCell ref="O5:Q5"/>
    <mergeCell ref="N3:N4"/>
    <mergeCell ref="O3:Q4"/>
    <mergeCell ref="R3:U3"/>
    <mergeCell ref="P6:Q6"/>
    <mergeCell ref="J3:L3"/>
    <mergeCell ref="N6:O6"/>
    <mergeCell ref="M4:M5"/>
    <mergeCell ref="A17:B18"/>
    <mergeCell ref="D6:F7"/>
    <mergeCell ref="C3:F3"/>
    <mergeCell ref="G3:I3"/>
    <mergeCell ref="A5:B5"/>
    <mergeCell ref="G4:I5"/>
    <mergeCell ref="A3:B3"/>
    <mergeCell ref="O8:R8"/>
    <mergeCell ref="N7:P7"/>
    <mergeCell ref="R7:S7"/>
    <mergeCell ref="S8:V8"/>
    <mergeCell ref="U7:V7"/>
    <mergeCell ref="K8:N8"/>
    <mergeCell ref="A34:B34"/>
    <mergeCell ref="G6:G7"/>
    <mergeCell ref="A9:B9"/>
    <mergeCell ref="A4:B4"/>
    <mergeCell ref="C4:F5"/>
    <mergeCell ref="A6:B6"/>
    <mergeCell ref="G8:J8"/>
    <mergeCell ref="J4:L5"/>
    <mergeCell ref="A10:B15"/>
    <mergeCell ref="A26:B28"/>
    <mergeCell ref="B20:B22"/>
    <mergeCell ref="C8:F8"/>
    <mergeCell ref="B23:B24"/>
    <mergeCell ref="C6:C7"/>
    <mergeCell ref="A16:B16"/>
    <mergeCell ref="A19:B19"/>
    <mergeCell ref="A29:B29"/>
    <mergeCell ref="A20:A24"/>
    <mergeCell ref="A25:B25"/>
    <mergeCell ref="B32:B33"/>
    <mergeCell ref="A30:A33"/>
  </mergeCells>
  <phoneticPr fontId="2"/>
  <conditionalFormatting sqref="E10:E12 E17:E18 E20:E24 E26:E27 E30:E33">
    <cfRule type="expression" dxfId="23" priority="5">
      <formula>$D10&lt;$E10</formula>
    </cfRule>
  </conditionalFormatting>
  <conditionalFormatting sqref="E13:E14">
    <cfRule type="expression" dxfId="22" priority="10" stopIfTrue="1">
      <formula>$D13&lt;$E13</formula>
    </cfRule>
  </conditionalFormatting>
  <conditionalFormatting sqref="I10 I17:I18 I20:I21 I23 I26 I30">
    <cfRule type="expression" dxfId="21" priority="4">
      <formula>$H10&lt;$I10</formula>
    </cfRule>
  </conditionalFormatting>
  <conditionalFormatting sqref="I32">
    <cfRule type="expression" dxfId="20" priority="9" stopIfTrue="1">
      <formula>$H32&lt;$I32</formula>
    </cfRule>
  </conditionalFormatting>
  <conditionalFormatting sqref="M10:M12 M17:M18 M20:M21 M23 M26 M30:M31">
    <cfRule type="expression" dxfId="19" priority="3">
      <formula>$L10&lt;$M10</formula>
    </cfRule>
  </conditionalFormatting>
  <conditionalFormatting sqref="Q10:Q12 Q17:Q18">
    <cfRule type="expression" dxfId="18" priority="2">
      <formula>$P10&lt;$Q10</formula>
    </cfRule>
  </conditionalFormatting>
  <conditionalFormatting sqref="Q13:Q14">
    <cfRule type="expression" dxfId="17" priority="7" stopIfTrue="1">
      <formula>$P13&lt;$Q13</formula>
    </cfRule>
  </conditionalFormatting>
  <conditionalFormatting sqref="U10:U12 U17:U18 U21 U23 U26:U27 U31">
    <cfRule type="expression" dxfId="16" priority="1">
      <formula>$T10&lt;$U10</formula>
    </cfRule>
  </conditionalFormatting>
  <conditionalFormatting sqref="U13:U14">
    <cfRule type="expression" dxfId="15" priority="6" stopIfTrue="1">
      <formula>$T13&lt;$U13</formula>
    </cfRule>
  </conditionalFormatting>
  <dataValidations count="2">
    <dataValidation type="whole" allowBlank="1" showInputMessage="1" showErrorMessage="1" sqref="E28 E15" xr:uid="{65F04774-469D-4A42-BE57-BB4BCEA05853}">
      <formula1>0</formula1>
      <formula2>D15</formula2>
    </dataValidation>
    <dataValidation type="whole" errorStyle="warning" allowBlank="1" showInputMessage="1" showErrorMessage="1" errorTitle="エラー" error="持枚数を超えております。" sqref="U13:U14 Q13:Q14 I32 E13:E14 E10:E12 E17:E18 E20:E24 E26:E27 E30:E33 I10 I17:I18 I20:I21 I23 I26 I30 M10:M12 M17:M18 M20:M21 M23 M26 M30:M31 Q10:Q12 Q17:Q18 U10:U12 U17:U18 U21 U23 U26:U27 U31" xr:uid="{5A7C455B-9063-4D07-8C2A-B232E5F2EEF5}">
      <formula1>0</formula1>
      <formula2>D10</formula2>
    </dataValidation>
  </dataValidations>
  <printOptions horizontalCentered="1"/>
  <pageMargins left="0.15748031496062992" right="0.15748031496062992" top="0.52" bottom="0.19685039370078741" header="0.4" footer="0.51181102362204722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6F06-BB9C-4347-B528-F6FE28058A1C}">
  <dimension ref="A1:BG62"/>
  <sheetViews>
    <sheetView showZeros="0" zoomScale="90" zoomScaleNormal="90" workbookViewId="0"/>
  </sheetViews>
  <sheetFormatPr defaultRowHeight="11.25"/>
  <cols>
    <col min="1" max="1" width="2.375" style="279" customWidth="1"/>
    <col min="2" max="2" width="7.25" style="309" customWidth="1"/>
    <col min="3" max="3" width="10" style="308" customWidth="1"/>
    <col min="4" max="4" width="6.75" style="280" customWidth="1"/>
    <col min="5" max="6" width="8.875" style="279" customWidth="1"/>
    <col min="7" max="7" width="10" style="308" customWidth="1"/>
    <col min="8" max="8" width="6.75" style="280" customWidth="1"/>
    <col min="9" max="10" width="8.875" style="279" customWidth="1"/>
    <col min="11" max="11" width="10" style="308" customWidth="1"/>
    <col min="12" max="12" width="6.75" style="280" customWidth="1"/>
    <col min="13" max="14" width="8.875" style="279" customWidth="1"/>
    <col min="15" max="15" width="10" style="308" customWidth="1"/>
    <col min="16" max="16" width="6.75" style="280" customWidth="1"/>
    <col min="17" max="18" width="8.875" style="279" customWidth="1"/>
    <col min="19" max="19" width="10" style="308" customWidth="1"/>
    <col min="20" max="20" width="6.75" style="280" customWidth="1"/>
    <col min="21" max="21" width="8.875" style="279" customWidth="1"/>
    <col min="22" max="22" width="8.875" style="280" customWidth="1"/>
    <col min="23" max="16384" width="9" style="279"/>
  </cols>
  <sheetData>
    <row r="1" spans="1:54" ht="13.5" customHeight="1">
      <c r="A1" s="197"/>
      <c r="B1" s="306"/>
      <c r="C1" s="306"/>
      <c r="D1" s="307"/>
      <c r="I1" s="492" t="s">
        <v>230</v>
      </c>
      <c r="J1" s="492"/>
      <c r="K1" s="492"/>
      <c r="L1" s="492"/>
      <c r="M1" s="492"/>
      <c r="N1" s="492"/>
    </row>
    <row r="2" spans="1:54" ht="14.25" customHeight="1" thickBot="1">
      <c r="I2" s="493"/>
      <c r="J2" s="493"/>
      <c r="K2" s="493"/>
      <c r="L2" s="493"/>
      <c r="M2" s="493"/>
      <c r="N2" s="493"/>
      <c r="U2" s="491" t="str">
        <f>山形・東村山・上山!U2</f>
        <v>令和7年12月1日現在</v>
      </c>
      <c r="V2" s="491"/>
    </row>
    <row r="3" spans="1:54" s="199" customFormat="1" ht="17.25" customHeight="1">
      <c r="A3" s="462"/>
      <c r="B3" s="463"/>
      <c r="C3" s="526" t="s">
        <v>11</v>
      </c>
      <c r="D3" s="527"/>
      <c r="E3" s="527"/>
      <c r="F3" s="527"/>
      <c r="G3" s="528" t="s">
        <v>0</v>
      </c>
      <c r="H3" s="529"/>
      <c r="I3" s="530"/>
      <c r="J3" s="528" t="s">
        <v>205</v>
      </c>
      <c r="K3" s="527"/>
      <c r="L3" s="531"/>
      <c r="M3" s="237" t="s">
        <v>252</v>
      </c>
      <c r="N3" s="532" t="s">
        <v>253</v>
      </c>
      <c r="O3" s="495">
        <f>O5+山形・東村山・上山!O5+天童･東根・村山・寒河江・西村山!O5+尾花沢・北村山・新庄・最上!O5+米沢･南陽・長井・東置賜・西置賜!O5+鶴岡!O5</f>
        <v>0</v>
      </c>
      <c r="P3" s="496"/>
      <c r="Q3" s="497"/>
      <c r="R3" s="528" t="s">
        <v>206</v>
      </c>
      <c r="S3" s="527"/>
      <c r="T3" s="527"/>
      <c r="U3" s="531"/>
      <c r="V3" s="238" t="s">
        <v>1</v>
      </c>
    </row>
    <row r="4" spans="1:54" s="199" customFormat="1" ht="17.25" customHeight="1">
      <c r="A4" s="475" t="s">
        <v>12</v>
      </c>
      <c r="B4" s="476"/>
      <c r="C4" s="582"/>
      <c r="D4" s="583"/>
      <c r="E4" s="583"/>
      <c r="F4" s="583"/>
      <c r="G4" s="500"/>
      <c r="H4" s="501"/>
      <c r="I4" s="502"/>
      <c r="J4" s="506"/>
      <c r="K4" s="507"/>
      <c r="L4" s="508"/>
      <c r="M4" s="524"/>
      <c r="N4" s="533"/>
      <c r="O4" s="498"/>
      <c r="P4" s="498"/>
      <c r="Q4" s="499"/>
      <c r="R4" s="506"/>
      <c r="S4" s="514"/>
      <c r="T4" s="515"/>
      <c r="U4" s="516"/>
      <c r="V4" s="487"/>
    </row>
    <row r="5" spans="1:54" s="199" customFormat="1" ht="17.25" customHeight="1">
      <c r="A5" s="475" t="s">
        <v>224</v>
      </c>
      <c r="B5" s="476"/>
      <c r="C5" s="480"/>
      <c r="D5" s="481"/>
      <c r="E5" s="481"/>
      <c r="F5" s="481"/>
      <c r="G5" s="503"/>
      <c r="H5" s="504"/>
      <c r="I5" s="505"/>
      <c r="J5" s="509"/>
      <c r="K5" s="510"/>
      <c r="L5" s="511"/>
      <c r="M5" s="525"/>
      <c r="N5" s="239" t="s">
        <v>13</v>
      </c>
      <c r="O5" s="521">
        <f>E16+E20+E25+I16+I20+I25+M16+M20+M25+Q16+Q25+Q20+U16+U20+U25</f>
        <v>0</v>
      </c>
      <c r="P5" s="534"/>
      <c r="Q5" s="535"/>
      <c r="R5" s="517"/>
      <c r="S5" s="518"/>
      <c r="T5" s="519"/>
      <c r="U5" s="520"/>
      <c r="V5" s="488"/>
    </row>
    <row r="6" spans="1:54" s="199" customFormat="1" ht="17.25" customHeight="1">
      <c r="A6" s="469"/>
      <c r="B6" s="470"/>
      <c r="C6" s="536" t="s">
        <v>90</v>
      </c>
      <c r="D6" s="473"/>
      <c r="E6" s="473"/>
      <c r="F6" s="473"/>
      <c r="G6" s="538" t="s">
        <v>89</v>
      </c>
      <c r="H6" s="483"/>
      <c r="I6" s="483"/>
      <c r="J6" s="483"/>
      <c r="K6" s="484"/>
      <c r="L6" s="449" t="s">
        <v>88</v>
      </c>
      <c r="M6" s="200" t="s">
        <v>203</v>
      </c>
      <c r="N6" s="460"/>
      <c r="O6" s="461"/>
      <c r="P6" s="451" t="s">
        <v>266</v>
      </c>
      <c r="Q6" s="452"/>
      <c r="R6" s="201" t="s">
        <v>142</v>
      </c>
      <c r="S6" s="453"/>
      <c r="T6" s="453"/>
      <c r="U6" s="453"/>
      <c r="V6" s="454"/>
    </row>
    <row r="7" spans="1:54" s="199" customFormat="1" ht="17.25" customHeight="1" thickBot="1">
      <c r="A7" s="202"/>
      <c r="B7" s="203"/>
      <c r="C7" s="537"/>
      <c r="D7" s="474"/>
      <c r="E7" s="474"/>
      <c r="F7" s="474"/>
      <c r="G7" s="539"/>
      <c r="H7" s="485"/>
      <c r="I7" s="485"/>
      <c r="J7" s="485"/>
      <c r="K7" s="486"/>
      <c r="L7" s="450"/>
      <c r="M7" s="204" t="s">
        <v>91</v>
      </c>
      <c r="N7" s="455"/>
      <c r="O7" s="456"/>
      <c r="P7" s="457"/>
      <c r="Q7" s="205" t="s">
        <v>197</v>
      </c>
      <c r="R7" s="458"/>
      <c r="S7" s="459"/>
      <c r="T7" s="206" t="s">
        <v>198</v>
      </c>
      <c r="U7" s="489"/>
      <c r="V7" s="490"/>
    </row>
    <row r="8" spans="1:54" s="209" customFormat="1" ht="24.75" customHeight="1" thickBot="1">
      <c r="A8" s="207"/>
      <c r="B8" s="208"/>
      <c r="C8" s="446" t="s">
        <v>137</v>
      </c>
      <c r="D8" s="447"/>
      <c r="E8" s="447"/>
      <c r="F8" s="448"/>
      <c r="G8" s="446" t="s">
        <v>116</v>
      </c>
      <c r="H8" s="447"/>
      <c r="I8" s="447"/>
      <c r="J8" s="448"/>
      <c r="K8" s="446" t="s">
        <v>117</v>
      </c>
      <c r="L8" s="447"/>
      <c r="M8" s="447"/>
      <c r="N8" s="448"/>
      <c r="O8" s="446" t="s">
        <v>118</v>
      </c>
      <c r="P8" s="447"/>
      <c r="Q8" s="447"/>
      <c r="R8" s="448"/>
      <c r="S8" s="446" t="s">
        <v>139</v>
      </c>
      <c r="T8" s="447"/>
      <c r="U8" s="447"/>
      <c r="V8" s="448"/>
    </row>
    <row r="9" spans="1:54" customFormat="1" ht="17.25" customHeight="1" thickBot="1">
      <c r="A9" s="441" t="s">
        <v>254</v>
      </c>
      <c r="B9" s="442"/>
      <c r="C9" s="210" t="s">
        <v>138</v>
      </c>
      <c r="D9" s="310" t="s">
        <v>225</v>
      </c>
      <c r="E9" s="211" t="s">
        <v>234</v>
      </c>
      <c r="F9" s="256" t="s">
        <v>141</v>
      </c>
      <c r="G9" s="210" t="s">
        <v>138</v>
      </c>
      <c r="H9" s="310" t="s">
        <v>225</v>
      </c>
      <c r="I9" s="211" t="s">
        <v>234</v>
      </c>
      <c r="J9" s="256" t="s">
        <v>141</v>
      </c>
      <c r="K9" s="210" t="s">
        <v>138</v>
      </c>
      <c r="L9" s="310" t="s">
        <v>225</v>
      </c>
      <c r="M9" s="211" t="s">
        <v>234</v>
      </c>
      <c r="N9" s="256" t="s">
        <v>141</v>
      </c>
      <c r="O9" s="210" t="s">
        <v>138</v>
      </c>
      <c r="P9" s="310" t="s">
        <v>225</v>
      </c>
      <c r="Q9" s="211" t="s">
        <v>234</v>
      </c>
      <c r="R9" s="256" t="s">
        <v>141</v>
      </c>
      <c r="S9" s="210" t="s">
        <v>138</v>
      </c>
      <c r="T9" s="310" t="s">
        <v>225</v>
      </c>
      <c r="U9" s="211" t="s">
        <v>234</v>
      </c>
      <c r="V9" s="256" t="s">
        <v>141</v>
      </c>
    </row>
    <row r="10" spans="1:54" s="197" customFormat="1" ht="18" customHeight="1">
      <c r="A10" s="430" t="s">
        <v>96</v>
      </c>
      <c r="B10" s="584"/>
      <c r="C10" s="384" t="s">
        <v>267</v>
      </c>
      <c r="D10" s="13">
        <v>11750</v>
      </c>
      <c r="E10" s="72"/>
      <c r="F10" s="65"/>
      <c r="G10" s="384" t="s">
        <v>95</v>
      </c>
      <c r="H10" s="13">
        <v>3000</v>
      </c>
      <c r="I10" s="72"/>
      <c r="J10" s="65"/>
      <c r="K10" s="281" t="s">
        <v>97</v>
      </c>
      <c r="L10" s="18">
        <v>2250</v>
      </c>
      <c r="M10" s="72"/>
      <c r="N10" s="65"/>
      <c r="O10" s="214"/>
      <c r="P10" s="13"/>
      <c r="Q10" s="48"/>
      <c r="R10" s="14"/>
      <c r="S10" s="311" t="s">
        <v>239</v>
      </c>
      <c r="T10" s="15">
        <v>300</v>
      </c>
      <c r="U10" s="72"/>
      <c r="V10" s="65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</row>
    <row r="11" spans="1:54" s="197" customFormat="1" ht="18" customHeight="1">
      <c r="A11" s="585"/>
      <c r="B11" s="586"/>
      <c r="C11" s="281" t="s">
        <v>163</v>
      </c>
      <c r="D11" s="18">
        <v>1300</v>
      </c>
      <c r="E11" s="72"/>
      <c r="F11" s="66"/>
      <c r="G11" s="385" t="s">
        <v>265</v>
      </c>
      <c r="H11" s="15">
        <v>200</v>
      </c>
      <c r="I11" s="72"/>
      <c r="J11" s="66"/>
      <c r="K11" s="312" t="s">
        <v>285</v>
      </c>
      <c r="L11" s="18">
        <v>300</v>
      </c>
      <c r="M11" s="73"/>
      <c r="N11" s="66"/>
      <c r="O11" s="313"/>
      <c r="P11" s="15"/>
      <c r="Q11" s="314"/>
      <c r="R11" s="16"/>
      <c r="S11" s="311"/>
      <c r="T11" s="15"/>
      <c r="U11" s="282"/>
      <c r="V11" s="16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</row>
    <row r="12" spans="1:54" s="197" customFormat="1" ht="18" customHeight="1">
      <c r="A12" s="585"/>
      <c r="B12" s="586"/>
      <c r="C12" s="281" t="s">
        <v>268</v>
      </c>
      <c r="D12" s="15">
        <v>900</v>
      </c>
      <c r="E12" s="72"/>
      <c r="F12" s="66"/>
      <c r="G12" s="281" t="s">
        <v>97</v>
      </c>
      <c r="H12" s="18">
        <v>1800</v>
      </c>
      <c r="I12" s="72"/>
      <c r="J12" s="66"/>
      <c r="K12" s="216"/>
      <c r="L12" s="18"/>
      <c r="M12" s="48"/>
      <c r="N12" s="16"/>
      <c r="O12" s="313"/>
      <c r="P12" s="15"/>
      <c r="Q12" s="314"/>
      <c r="R12" s="16"/>
      <c r="S12" s="311"/>
      <c r="T12" s="18"/>
      <c r="U12" s="315"/>
      <c r="V12" s="16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</row>
    <row r="13" spans="1:54" s="197" customFormat="1" ht="18" customHeight="1">
      <c r="A13" s="585"/>
      <c r="B13" s="586"/>
      <c r="C13" s="281" t="s">
        <v>270</v>
      </c>
      <c r="D13" s="15">
        <v>700</v>
      </c>
      <c r="E13" s="72"/>
      <c r="F13" s="66"/>
      <c r="G13" s="281" t="s">
        <v>130</v>
      </c>
      <c r="H13" s="18">
        <v>200</v>
      </c>
      <c r="I13" s="72"/>
      <c r="J13" s="66"/>
      <c r="K13" s="216"/>
      <c r="L13" s="18"/>
      <c r="M13" s="48"/>
      <c r="N13" s="16"/>
      <c r="O13" s="313"/>
      <c r="P13" s="15"/>
      <c r="Q13" s="316"/>
      <c r="R13" s="16"/>
      <c r="S13" s="311"/>
      <c r="T13" s="18"/>
      <c r="U13" s="315"/>
      <c r="V13" s="16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</row>
    <row r="14" spans="1:54" s="197" customFormat="1" ht="18" customHeight="1">
      <c r="A14" s="585"/>
      <c r="B14" s="586"/>
      <c r="C14" s="317" t="s">
        <v>298</v>
      </c>
      <c r="D14" s="15">
        <v>2300</v>
      </c>
      <c r="E14" s="72"/>
      <c r="F14" s="66"/>
      <c r="G14" s="385" t="s">
        <v>131</v>
      </c>
      <c r="H14" s="15">
        <v>100</v>
      </c>
      <c r="I14" s="72"/>
      <c r="J14" s="66"/>
      <c r="K14" s="216"/>
      <c r="L14" s="18"/>
      <c r="M14" s="48"/>
      <c r="N14" s="16"/>
      <c r="O14" s="313"/>
      <c r="P14" s="15"/>
      <c r="Q14" s="48"/>
      <c r="R14" s="16"/>
      <c r="S14" s="218"/>
      <c r="T14" s="18"/>
      <c r="U14" s="50"/>
      <c r="V14" s="16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</row>
    <row r="15" spans="1:54" s="197" customFormat="1" ht="18" customHeight="1" thickBot="1">
      <c r="A15" s="587"/>
      <c r="B15" s="588"/>
      <c r="C15" s="287" t="s">
        <v>264</v>
      </c>
      <c r="D15" s="19">
        <v>400</v>
      </c>
      <c r="E15" s="72"/>
      <c r="F15" s="67"/>
      <c r="G15" s="287"/>
      <c r="H15" s="19"/>
      <c r="I15" s="48"/>
      <c r="J15" s="20"/>
      <c r="K15" s="318"/>
      <c r="L15" s="30"/>
      <c r="M15" s="319"/>
      <c r="N15" s="74"/>
      <c r="O15" s="320"/>
      <c r="P15" s="19"/>
      <c r="Q15" s="321"/>
      <c r="R15" s="20"/>
      <c r="S15" s="223"/>
      <c r="T15" s="19"/>
      <c r="U15" s="282"/>
      <c r="V15" s="20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</row>
    <row r="16" spans="1:54" s="197" customFormat="1" ht="18" customHeight="1" thickTop="1" thickBot="1">
      <c r="A16" s="434">
        <f>D16+H16+L16+P16+T16</f>
        <v>25500</v>
      </c>
      <c r="B16" s="435"/>
      <c r="C16" s="225" t="s">
        <v>7</v>
      </c>
      <c r="D16" s="244">
        <f>SUM(D10:D15)</f>
        <v>17350</v>
      </c>
      <c r="E16" s="259">
        <f>SUM(E10:E15)</f>
        <v>0</v>
      </c>
      <c r="F16" s="51"/>
      <c r="G16" s="225" t="s">
        <v>7</v>
      </c>
      <c r="H16" s="244">
        <f>SUM(H10:H15)</f>
        <v>5300</v>
      </c>
      <c r="I16" s="259">
        <f>SUM(I10:I15)</f>
        <v>0</v>
      </c>
      <c r="J16" s="51"/>
      <c r="K16" s="225" t="s">
        <v>7</v>
      </c>
      <c r="L16" s="244">
        <f>SUM(L10:L15)</f>
        <v>2550</v>
      </c>
      <c r="M16" s="259">
        <f>SUM(M10:M15)</f>
        <v>0</v>
      </c>
      <c r="N16" s="51"/>
      <c r="O16" s="225"/>
      <c r="P16" s="244"/>
      <c r="Q16" s="259"/>
      <c r="R16" s="51"/>
      <c r="S16" s="225" t="s">
        <v>7</v>
      </c>
      <c r="T16" s="244">
        <f>SUM(T10:T15)</f>
        <v>300</v>
      </c>
      <c r="U16" s="259">
        <f>SUM(U10:U15)</f>
        <v>0</v>
      </c>
      <c r="V16" s="51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</row>
    <row r="17" spans="1:59" s="197" customFormat="1" ht="18" customHeight="1">
      <c r="A17" s="571" t="s">
        <v>98</v>
      </c>
      <c r="B17" s="579" t="s">
        <v>99</v>
      </c>
      <c r="C17" s="385" t="s">
        <v>164</v>
      </c>
      <c r="D17" s="15">
        <v>3100</v>
      </c>
      <c r="E17" s="72"/>
      <c r="F17" s="65"/>
      <c r="G17" s="219"/>
      <c r="H17" s="15"/>
      <c r="I17" s="49"/>
      <c r="J17" s="14"/>
      <c r="K17" s="219"/>
      <c r="L17" s="15"/>
      <c r="M17" s="17"/>
      <c r="N17" s="14"/>
      <c r="O17" s="219"/>
      <c r="P17" s="15"/>
      <c r="Q17" s="49"/>
      <c r="R17" s="14"/>
      <c r="S17" s="385" t="s">
        <v>9</v>
      </c>
      <c r="T17" s="15">
        <v>50</v>
      </c>
      <c r="U17" s="72"/>
      <c r="V17" s="65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</row>
    <row r="18" spans="1:59" s="197" customFormat="1" ht="18" customHeight="1">
      <c r="A18" s="572"/>
      <c r="B18" s="580"/>
      <c r="C18" s="385" t="s">
        <v>165</v>
      </c>
      <c r="D18" s="15">
        <v>800</v>
      </c>
      <c r="E18" s="72"/>
      <c r="F18" s="66"/>
      <c r="G18" s="219"/>
      <c r="H18" s="15"/>
      <c r="I18" s="49"/>
      <c r="J18" s="16"/>
      <c r="K18" s="219"/>
      <c r="L18" s="15"/>
      <c r="M18" s="17"/>
      <c r="N18" s="16"/>
      <c r="O18" s="219"/>
      <c r="P18" s="15"/>
      <c r="Q18" s="49"/>
      <c r="R18" s="16"/>
      <c r="S18" s="219"/>
      <c r="T18" s="15"/>
      <c r="U18" s="49"/>
      <c r="V18" s="16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</row>
    <row r="19" spans="1:59" s="197" customFormat="1" ht="18" customHeight="1" thickBot="1">
      <c r="A19" s="573"/>
      <c r="B19" s="581"/>
      <c r="C19" s="245"/>
      <c r="D19" s="19"/>
      <c r="E19" s="52"/>
      <c r="F19" s="20"/>
      <c r="G19" s="223"/>
      <c r="H19" s="19"/>
      <c r="I19" s="52"/>
      <c r="J19" s="20"/>
      <c r="K19" s="223"/>
      <c r="L19" s="19"/>
      <c r="M19" s="21"/>
      <c r="N19" s="20"/>
      <c r="O19" s="223"/>
      <c r="P19" s="19"/>
      <c r="Q19" s="52"/>
      <c r="R19" s="20"/>
      <c r="S19" s="223"/>
      <c r="T19" s="19"/>
      <c r="U19" s="52"/>
      <c r="V19" s="20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</row>
    <row r="20" spans="1:59" s="197" customFormat="1" ht="18" customHeight="1" thickTop="1" thickBot="1">
      <c r="A20" s="434">
        <f>D20+H20+L20+P20+T20</f>
        <v>3950</v>
      </c>
      <c r="B20" s="435"/>
      <c r="C20" s="225" t="s">
        <v>7</v>
      </c>
      <c r="D20" s="244">
        <f>SUM(D17:D19)</f>
        <v>3900</v>
      </c>
      <c r="E20" s="259">
        <f>SUM(E17:E19)</f>
        <v>0</v>
      </c>
      <c r="F20" s="51"/>
      <c r="G20" s="322"/>
      <c r="H20" s="260"/>
      <c r="I20" s="36"/>
      <c r="J20" s="51"/>
      <c r="K20" s="225"/>
      <c r="L20" s="260"/>
      <c r="M20" s="323"/>
      <c r="N20" s="51"/>
      <c r="O20" s="225"/>
      <c r="P20" s="260"/>
      <c r="Q20" s="36"/>
      <c r="R20" s="51"/>
      <c r="S20" s="225" t="s">
        <v>7</v>
      </c>
      <c r="T20" s="244">
        <f>SUM(T17:T19)</f>
        <v>50</v>
      </c>
      <c r="U20" s="36">
        <f>SUM(U17:U19)</f>
        <v>0</v>
      </c>
      <c r="V20" s="51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</row>
    <row r="21" spans="1:59" s="197" customFormat="1" ht="18" customHeight="1">
      <c r="A21" s="574" t="s">
        <v>128</v>
      </c>
      <c r="B21" s="577" t="s">
        <v>262</v>
      </c>
      <c r="C21" s="384" t="s">
        <v>271</v>
      </c>
      <c r="D21" s="13">
        <v>2000</v>
      </c>
      <c r="E21" s="72"/>
      <c r="F21" s="65"/>
      <c r="G21" s="384" t="s">
        <v>105</v>
      </c>
      <c r="H21" s="13">
        <v>600</v>
      </c>
      <c r="I21" s="72"/>
      <c r="J21" s="65"/>
      <c r="K21" s="384" t="s">
        <v>105</v>
      </c>
      <c r="L21" s="13">
        <v>1250</v>
      </c>
      <c r="M21" s="72"/>
      <c r="N21" s="65"/>
      <c r="O21" s="214"/>
      <c r="P21" s="13"/>
      <c r="Q21" s="48"/>
      <c r="R21" s="14"/>
      <c r="S21" s="384" t="s">
        <v>3</v>
      </c>
      <c r="T21" s="13">
        <v>150</v>
      </c>
      <c r="U21" s="72"/>
      <c r="V21" s="65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</row>
    <row r="22" spans="1:59" s="197" customFormat="1" ht="18" customHeight="1">
      <c r="A22" s="575"/>
      <c r="B22" s="578"/>
      <c r="C22" s="385" t="s">
        <v>263</v>
      </c>
      <c r="D22" s="15">
        <v>2050</v>
      </c>
      <c r="E22" s="72"/>
      <c r="F22" s="66"/>
      <c r="G22" s="385" t="s">
        <v>134</v>
      </c>
      <c r="H22" s="15">
        <v>50</v>
      </c>
      <c r="I22" s="73"/>
      <c r="J22" s="66"/>
      <c r="K22" s="385" t="s">
        <v>106</v>
      </c>
      <c r="L22" s="15">
        <v>150</v>
      </c>
      <c r="M22" s="73"/>
      <c r="N22" s="66"/>
      <c r="O22" s="217"/>
      <c r="P22" s="15"/>
      <c r="Q22" s="49"/>
      <c r="R22" s="16"/>
      <c r="S22" s="219"/>
      <c r="T22" s="15"/>
      <c r="U22" s="49"/>
      <c r="V22" s="16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</row>
    <row r="23" spans="1:59" s="197" customFormat="1" ht="18" customHeight="1">
      <c r="A23" s="575"/>
      <c r="B23" s="578"/>
      <c r="C23" s="385"/>
      <c r="D23" s="15"/>
      <c r="E23" s="48"/>
      <c r="F23" s="16"/>
      <c r="G23" s="385"/>
      <c r="H23" s="15"/>
      <c r="I23" s="48"/>
      <c r="J23" s="16"/>
      <c r="K23" s="385"/>
      <c r="L23" s="15"/>
      <c r="M23" s="48"/>
      <c r="N23" s="16"/>
      <c r="O23" s="217"/>
      <c r="P23" s="15"/>
      <c r="Q23" s="48"/>
      <c r="R23" s="16"/>
      <c r="S23" s="219"/>
      <c r="T23" s="15"/>
      <c r="U23" s="49"/>
      <c r="V23" s="16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</row>
    <row r="24" spans="1:59" s="197" customFormat="1" ht="18" customHeight="1" thickBot="1">
      <c r="A24" s="576"/>
      <c r="B24" s="284" t="s">
        <v>255</v>
      </c>
      <c r="C24" s="399" t="s">
        <v>299</v>
      </c>
      <c r="D24" s="53">
        <v>1250</v>
      </c>
      <c r="E24" s="72"/>
      <c r="F24" s="67"/>
      <c r="G24" s="395" t="s">
        <v>133</v>
      </c>
      <c r="H24" s="30">
        <v>150</v>
      </c>
      <c r="I24" s="72"/>
      <c r="J24" s="67"/>
      <c r="K24" s="395" t="s">
        <v>133</v>
      </c>
      <c r="L24" s="324">
        <v>300</v>
      </c>
      <c r="M24" s="72"/>
      <c r="N24" s="67"/>
      <c r="O24" s="226"/>
      <c r="P24" s="30"/>
      <c r="Q24" s="48"/>
      <c r="R24" s="20"/>
      <c r="S24" s="325"/>
      <c r="T24" s="326"/>
      <c r="U24" s="327"/>
      <c r="V24" s="20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</row>
    <row r="25" spans="1:59" s="197" customFormat="1" ht="18" customHeight="1" thickTop="1" thickBot="1">
      <c r="A25" s="434">
        <f>D25+H25+L25+P25+T25</f>
        <v>7950</v>
      </c>
      <c r="B25" s="435"/>
      <c r="C25" s="225" t="s">
        <v>7</v>
      </c>
      <c r="D25" s="244">
        <f>SUM(D21:D24)</f>
        <v>5300</v>
      </c>
      <c r="E25" s="259">
        <f>SUM(E21:E24)</f>
        <v>0</v>
      </c>
      <c r="F25" s="51"/>
      <c r="G25" s="225" t="s">
        <v>7</v>
      </c>
      <c r="H25" s="244">
        <f>SUM(H21:H24)</f>
        <v>800</v>
      </c>
      <c r="I25" s="259">
        <f>SUM(I21:I24)</f>
        <v>0</v>
      </c>
      <c r="J25" s="51"/>
      <c r="K25" s="225" t="s">
        <v>7</v>
      </c>
      <c r="L25" s="244">
        <f>SUM(L21:L24)</f>
        <v>1700</v>
      </c>
      <c r="M25" s="259">
        <f>SUM(M21:M24)</f>
        <v>0</v>
      </c>
      <c r="N25" s="51"/>
      <c r="O25" s="225"/>
      <c r="P25" s="244">
        <f>SUM(P21:P24)</f>
        <v>0</v>
      </c>
      <c r="Q25" s="259"/>
      <c r="R25" s="51"/>
      <c r="S25" s="225" t="s">
        <v>7</v>
      </c>
      <c r="T25" s="244">
        <f>SUM(T21:T24)</f>
        <v>150</v>
      </c>
      <c r="U25" s="259">
        <f>SUM(U21:U24)</f>
        <v>0</v>
      </c>
      <c r="V25" s="51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</row>
    <row r="26" spans="1:59" s="197" customFormat="1" ht="18" customHeight="1">
      <c r="B26" s="197" t="s">
        <v>62</v>
      </c>
      <c r="C26" s="198"/>
      <c r="D26" s="328"/>
      <c r="E26" s="229"/>
      <c r="F26" s="229"/>
      <c r="G26" s="276"/>
      <c r="H26" s="328"/>
      <c r="I26" s="229"/>
      <c r="J26" s="229"/>
      <c r="L26" s="328"/>
      <c r="M26" s="229"/>
      <c r="N26" s="229"/>
      <c r="O26" s="228"/>
      <c r="Q26" s="229"/>
      <c r="R26" s="229"/>
      <c r="S26" s="276"/>
      <c r="T26" s="229"/>
      <c r="U26" s="229"/>
      <c r="V26" s="6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</row>
    <row r="27" spans="1:59" s="197" customFormat="1" ht="17.25" customHeight="1">
      <c r="C27" s="198"/>
      <c r="D27" s="328"/>
      <c r="E27" s="229"/>
      <c r="F27" s="229"/>
      <c r="G27" s="276"/>
      <c r="H27" s="328"/>
      <c r="I27" s="229"/>
      <c r="J27" s="229"/>
      <c r="Q27" s="5"/>
      <c r="R27" s="5"/>
      <c r="S27" s="6"/>
      <c r="T27" s="329"/>
      <c r="U27" s="5"/>
      <c r="V27" s="6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79"/>
      <c r="BG27" s="279"/>
    </row>
    <row r="28" spans="1:59" s="197" customFormat="1" ht="17.25" customHeight="1">
      <c r="B28" s="197" t="s">
        <v>324</v>
      </c>
      <c r="C28" s="198"/>
      <c r="D28" s="328"/>
      <c r="E28" s="229"/>
      <c r="F28" s="229"/>
      <c r="G28" s="276"/>
      <c r="H28" s="328"/>
      <c r="I28" s="229"/>
      <c r="J28" s="229"/>
      <c r="K28" s="276"/>
      <c r="L28" s="328"/>
      <c r="M28" s="229"/>
      <c r="N28" s="229"/>
      <c r="O28" s="276"/>
      <c r="P28" s="328"/>
      <c r="S28" s="7"/>
      <c r="T28" s="329"/>
      <c r="U28" s="5"/>
      <c r="V28" s="7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</row>
    <row r="29" spans="1:59" s="197" customFormat="1" ht="17.25" customHeight="1">
      <c r="B29" s="197" t="s">
        <v>327</v>
      </c>
      <c r="C29" s="198"/>
      <c r="D29" s="330"/>
      <c r="E29" s="5"/>
      <c r="F29" s="5"/>
      <c r="G29" s="7"/>
      <c r="H29" s="329"/>
      <c r="I29" s="5"/>
      <c r="J29" s="5"/>
      <c r="K29" s="6"/>
      <c r="L29" s="329"/>
      <c r="M29" s="5"/>
      <c r="N29" s="5"/>
      <c r="O29" s="6"/>
      <c r="P29" s="329"/>
      <c r="Q29" s="229"/>
      <c r="R29" s="229"/>
      <c r="T29" s="329"/>
      <c r="U29" s="22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</row>
    <row r="30" spans="1:59" s="197" customFormat="1" ht="17.25" customHeight="1">
      <c r="B30" s="197" t="s">
        <v>328</v>
      </c>
      <c r="C30" s="198"/>
      <c r="D30" s="329"/>
      <c r="E30" s="229"/>
      <c r="F30" s="229"/>
      <c r="H30" s="329"/>
      <c r="I30" s="5"/>
      <c r="J30" s="5"/>
      <c r="K30" s="7"/>
      <c r="L30" s="329"/>
      <c r="M30" s="5"/>
      <c r="N30" s="5"/>
      <c r="O30" s="7"/>
      <c r="P30" s="330"/>
      <c r="Q30" s="7"/>
      <c r="R30" s="7"/>
      <c r="S30" s="308"/>
      <c r="T30" s="5"/>
      <c r="U30" s="7"/>
      <c r="V30" s="22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79"/>
      <c r="BG30" s="279"/>
    </row>
    <row r="31" spans="1:59" s="197" customFormat="1" ht="17.25" customHeight="1">
      <c r="A31" s="230"/>
      <c r="B31" s="230"/>
      <c r="C31" s="198"/>
      <c r="D31" s="330"/>
      <c r="E31" s="5"/>
      <c r="F31" s="5"/>
      <c r="G31" s="308"/>
      <c r="H31" s="329"/>
      <c r="Q31" s="7"/>
      <c r="R31" s="7"/>
      <c r="S31" s="308"/>
      <c r="T31" s="5"/>
      <c r="U31" s="7"/>
      <c r="V31" s="331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</row>
    <row r="32" spans="1:59" s="197" customFormat="1" ht="17.25" customHeight="1">
      <c r="A32" s="230"/>
      <c r="H32" s="5"/>
      <c r="Q32" s="7"/>
      <c r="R32" s="7"/>
      <c r="S32" s="308"/>
      <c r="T32" s="5"/>
      <c r="U32" s="7"/>
      <c r="V32" s="22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</row>
    <row r="33" spans="1:58" s="197" customFormat="1" ht="17.25" customHeight="1">
      <c r="A33" s="230"/>
      <c r="B33" s="278"/>
      <c r="C33" s="198"/>
      <c r="D33" s="329"/>
      <c r="E33" s="229"/>
      <c r="F33" s="229"/>
      <c r="G33" s="308"/>
      <c r="H33" s="5"/>
      <c r="Q33" s="7"/>
      <c r="R33" s="7"/>
      <c r="S33" s="332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</row>
    <row r="34" spans="1:58" s="197" customFormat="1" ht="17.25" customHeight="1">
      <c r="A34" s="198"/>
      <c r="C34" s="308"/>
      <c r="D34" s="5"/>
      <c r="E34" s="7"/>
      <c r="F34" s="7"/>
      <c r="G34" s="308"/>
      <c r="H34" s="5"/>
      <c r="P34" s="197" t="s">
        <v>256</v>
      </c>
      <c r="S34" s="333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</row>
    <row r="35" spans="1:58" s="197" customFormat="1" ht="17.25" customHeight="1">
      <c r="A35" s="198"/>
      <c r="B35" s="278"/>
      <c r="C35" s="308"/>
      <c r="D35" s="5"/>
      <c r="E35" s="7"/>
      <c r="F35" s="7"/>
      <c r="G35" s="308"/>
      <c r="H35" s="229"/>
      <c r="P35" s="197" t="s">
        <v>216</v>
      </c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</row>
    <row r="36" spans="1:58" s="197" customFormat="1" ht="17.25" customHeight="1">
      <c r="C36" s="308"/>
      <c r="D36" s="5"/>
      <c r="E36" s="7"/>
      <c r="F36" s="7"/>
      <c r="G36" s="308"/>
      <c r="H36" s="229"/>
      <c r="P36" s="197" t="s">
        <v>257</v>
      </c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</row>
    <row r="37" spans="1:58" s="197" customFormat="1" ht="17.25" customHeight="1">
      <c r="A37" s="198"/>
      <c r="C37" s="308"/>
      <c r="D37" s="5"/>
      <c r="E37" s="7"/>
      <c r="F37" s="7"/>
      <c r="G37" s="308"/>
      <c r="H37" s="229"/>
      <c r="P37" s="197" t="s">
        <v>258</v>
      </c>
      <c r="R37" s="199"/>
      <c r="S37" s="199"/>
      <c r="T37" s="199"/>
      <c r="U37" s="19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</row>
    <row r="38" spans="1:58" s="197" customFormat="1" ht="17.25" customHeight="1">
      <c r="C38" s="308"/>
      <c r="D38" s="5"/>
      <c r="E38" s="7"/>
      <c r="F38" s="7"/>
      <c r="G38" s="308"/>
      <c r="H38" s="5"/>
      <c r="P38" s="230" t="s">
        <v>259</v>
      </c>
      <c r="Q38" s="230"/>
      <c r="R38" s="232"/>
      <c r="S38" s="232"/>
      <c r="T38" s="232"/>
      <c r="U38" s="233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279"/>
      <c r="AX38" s="279"/>
    </row>
    <row r="39" spans="1:58" s="197" customFormat="1" ht="17.25" customHeight="1">
      <c r="B39" s="334"/>
      <c r="C39" s="308"/>
      <c r="D39" s="5"/>
      <c r="E39" s="6"/>
      <c r="F39" s="6"/>
      <c r="G39" s="308"/>
      <c r="H39" s="5"/>
      <c r="P39" s="197" t="s">
        <v>219</v>
      </c>
      <c r="S39" s="19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</row>
    <row r="40" spans="1:58" s="197" customFormat="1" ht="17.25" customHeight="1">
      <c r="B40" s="198"/>
      <c r="C40" s="308"/>
      <c r="D40" s="229"/>
      <c r="G40" s="308"/>
      <c r="H40" s="229"/>
      <c r="S40" s="19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</row>
    <row r="41" spans="1:58" s="197" customFormat="1" ht="17.25" customHeight="1">
      <c r="A41" s="280"/>
      <c r="B41" s="198"/>
      <c r="C41" s="308"/>
      <c r="D41" s="229"/>
      <c r="G41" s="308"/>
      <c r="H41" s="229"/>
      <c r="V41" s="253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</row>
    <row r="42" spans="1:58" s="197" customFormat="1" ht="17.25" customHeight="1">
      <c r="A42" s="280"/>
      <c r="B42" s="309"/>
      <c r="C42" s="308"/>
      <c r="D42" s="280"/>
      <c r="E42" s="279"/>
      <c r="F42" s="279"/>
      <c r="G42" s="308"/>
      <c r="H42" s="280"/>
      <c r="I42" s="279"/>
      <c r="J42" s="279"/>
      <c r="K42" s="308"/>
      <c r="L42" s="280"/>
      <c r="M42" s="279"/>
      <c r="N42" s="279"/>
      <c r="O42" s="308"/>
      <c r="P42" s="280"/>
      <c r="S42" s="198"/>
      <c r="V42" s="253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</row>
    <row r="43" spans="1:58" ht="17.25" customHeight="1">
      <c r="Q43" s="197"/>
      <c r="R43" s="197"/>
      <c r="S43" s="198"/>
      <c r="T43" s="197"/>
      <c r="U43" s="197"/>
      <c r="V43" s="233"/>
    </row>
    <row r="44" spans="1:58" ht="17.25" customHeight="1">
      <c r="A44" s="280"/>
      <c r="S44" s="279"/>
      <c r="T44" s="279"/>
      <c r="V44" s="279"/>
    </row>
    <row r="45" spans="1:58" ht="17.25" customHeight="1">
      <c r="S45" s="279"/>
      <c r="T45" s="279"/>
      <c r="V45" s="279"/>
    </row>
    <row r="46" spans="1:58" ht="17.25" customHeight="1"/>
    <row r="61" spans="2:10">
      <c r="B61" s="198"/>
      <c r="D61" s="229"/>
      <c r="E61" s="197"/>
      <c r="F61" s="197"/>
      <c r="H61" s="229"/>
      <c r="I61" s="197"/>
      <c r="J61" s="197"/>
    </row>
    <row r="62" spans="2:10">
      <c r="B62" s="276"/>
      <c r="D62" s="255"/>
      <c r="E62" s="235"/>
      <c r="F62" s="235"/>
      <c r="H62" s="229"/>
      <c r="I62" s="197"/>
      <c r="J62" s="197"/>
    </row>
  </sheetData>
  <sheetProtection algorithmName="SHA-512" hashValue="4dya1hC7RhXNzd0iW1l+Ps9sAidRpUFdYkF0NjiDLMwnQZp7ObwsQ5iDbJNlIB8yd9ohgNRdL2aQhy0Aq22lfw==" saltValue="yC4f2yjlvwUlHLVVMLEwUA==" spinCount="100000" sheet="1" objects="1" scenarios="1"/>
  <mergeCells count="44">
    <mergeCell ref="A10:B15"/>
    <mergeCell ref="O5:Q5"/>
    <mergeCell ref="O3:Q4"/>
    <mergeCell ref="H6:K7"/>
    <mergeCell ref="J4:L5"/>
    <mergeCell ref="A3:B3"/>
    <mergeCell ref="A4:B4"/>
    <mergeCell ref="A6:B6"/>
    <mergeCell ref="A9:B9"/>
    <mergeCell ref="L6:L7"/>
    <mergeCell ref="N6:O6"/>
    <mergeCell ref="C6:C7"/>
    <mergeCell ref="A5:B5"/>
    <mergeCell ref="I1:N2"/>
    <mergeCell ref="G8:J8"/>
    <mergeCell ref="U2:V2"/>
    <mergeCell ref="C3:F3"/>
    <mergeCell ref="G3:I3"/>
    <mergeCell ref="C4:F5"/>
    <mergeCell ref="N3:N4"/>
    <mergeCell ref="G4:I5"/>
    <mergeCell ref="J3:L3"/>
    <mergeCell ref="M4:M5"/>
    <mergeCell ref="G6:G7"/>
    <mergeCell ref="R4:U5"/>
    <mergeCell ref="V4:V5"/>
    <mergeCell ref="R3:U3"/>
    <mergeCell ref="S8:V8"/>
    <mergeCell ref="P6:Q6"/>
    <mergeCell ref="S6:V6"/>
    <mergeCell ref="C8:F8"/>
    <mergeCell ref="K8:N8"/>
    <mergeCell ref="O8:R8"/>
    <mergeCell ref="D6:F7"/>
    <mergeCell ref="N7:P7"/>
    <mergeCell ref="R7:S7"/>
    <mergeCell ref="U7:V7"/>
    <mergeCell ref="A25:B25"/>
    <mergeCell ref="A17:A19"/>
    <mergeCell ref="A21:A24"/>
    <mergeCell ref="A16:B16"/>
    <mergeCell ref="A20:B20"/>
    <mergeCell ref="B21:B23"/>
    <mergeCell ref="B17:B19"/>
  </mergeCells>
  <phoneticPr fontId="2"/>
  <conditionalFormatting sqref="E10:E15 E17:E18 E21:E22 E24">
    <cfRule type="expression" dxfId="14" priority="4">
      <formula>$D10&lt;$E10</formula>
    </cfRule>
  </conditionalFormatting>
  <conditionalFormatting sqref="I10:I14 I21:I22 I24">
    <cfRule type="expression" dxfId="13" priority="3">
      <formula>$H10&lt;$I10</formula>
    </cfRule>
  </conditionalFormatting>
  <conditionalFormatting sqref="M10:M11 M21:M22 M24">
    <cfRule type="expression" dxfId="12" priority="2">
      <formula>$L10&lt;$M10</formula>
    </cfRule>
  </conditionalFormatting>
  <conditionalFormatting sqref="M12:M14">
    <cfRule type="expression" dxfId="11" priority="5" stopIfTrue="1">
      <formula>$L12&lt;$M12</formula>
    </cfRule>
  </conditionalFormatting>
  <conditionalFormatting sqref="Q10 Q21:Q22 Q24">
    <cfRule type="expression" dxfId="10" priority="11" stopIfTrue="1">
      <formula>$P10&lt;$Q10</formula>
    </cfRule>
  </conditionalFormatting>
  <conditionalFormatting sqref="U10 U17 U21">
    <cfRule type="expression" dxfId="9" priority="1">
      <formula>$T10&lt;$U10</formula>
    </cfRule>
  </conditionalFormatting>
  <conditionalFormatting sqref="U11">
    <cfRule type="expression" dxfId="8" priority="10" stopIfTrue="1">
      <formula>$T11&lt;$U11</formula>
    </cfRule>
  </conditionalFormatting>
  <dataValidations count="2">
    <dataValidation type="whole" allowBlank="1" showInputMessage="1" showErrorMessage="1" sqref="E23 Q14 M23 I23 Q23" xr:uid="{E6FBF744-8D53-4BB5-90F4-577222FFFF5C}">
      <formula1>0</formula1>
      <formula2>D14</formula2>
    </dataValidation>
    <dataValidation type="whole" errorStyle="warning" allowBlank="1" showInputMessage="1" showErrorMessage="1" errorTitle="エラー" error="持枚数を超えております。" sqref="U11 Q10 I15 Q21:Q22 Q24 M12:M15 E10:E15 E17:E18 E21:E22 E24 I10:I14 I21:I22 I24 M10:M11 M21:M22 M24 U10 U17 U21" xr:uid="{EC137CA2-0D88-466E-A230-FC2DB7FFCFDB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0815-08A0-48E5-AED0-C7054ED84FCF}">
  <dimension ref="A1:BB59"/>
  <sheetViews>
    <sheetView showZeros="0" zoomScale="90" zoomScaleNormal="90" workbookViewId="0"/>
  </sheetViews>
  <sheetFormatPr defaultRowHeight="11.25"/>
  <cols>
    <col min="1" max="1" width="2.375" style="279" customWidth="1"/>
    <col min="2" max="2" width="7.25" style="309" customWidth="1"/>
    <col min="3" max="3" width="10" style="336" customWidth="1"/>
    <col min="4" max="4" width="6.75" style="280" customWidth="1"/>
    <col min="5" max="5" width="8.875" style="279" customWidth="1"/>
    <col min="6" max="6" width="8.875" style="336" customWidth="1"/>
    <col min="7" max="7" width="10" style="280" customWidth="1"/>
    <col min="8" max="8" width="6.75" style="279" customWidth="1"/>
    <col min="9" max="9" width="8.875" style="336" customWidth="1"/>
    <col min="10" max="10" width="8.875" style="280" customWidth="1"/>
    <col min="11" max="11" width="10" style="279" customWidth="1"/>
    <col min="12" max="12" width="6.75" style="336" customWidth="1"/>
    <col min="13" max="13" width="8.875" style="280" customWidth="1"/>
    <col min="14" max="14" width="8.875" style="279" customWidth="1"/>
    <col min="15" max="15" width="10" style="336" customWidth="1"/>
    <col min="16" max="16" width="6.75" style="280" customWidth="1"/>
    <col min="17" max="18" width="8.875" style="279" customWidth="1"/>
    <col min="19" max="19" width="10" style="279" customWidth="1"/>
    <col min="20" max="20" width="6.75" style="279" customWidth="1"/>
    <col min="21" max="22" width="8.875" style="279" customWidth="1"/>
    <col min="23" max="16384" width="9" style="279"/>
  </cols>
  <sheetData>
    <row r="1" spans="1:54" ht="13.5" customHeight="1">
      <c r="B1" s="335"/>
      <c r="I1" s="492" t="s">
        <v>231</v>
      </c>
      <c r="J1" s="492"/>
      <c r="K1" s="492"/>
      <c r="L1" s="492"/>
      <c r="M1" s="492"/>
      <c r="N1" s="492"/>
    </row>
    <row r="2" spans="1:54" ht="14.25" customHeight="1" thickBot="1">
      <c r="I2" s="493"/>
      <c r="J2" s="493"/>
      <c r="K2" s="493"/>
      <c r="L2" s="493"/>
      <c r="M2" s="493"/>
      <c r="N2" s="493"/>
      <c r="U2" s="491" t="str">
        <f>山形・東村山・上山!U2</f>
        <v>令和7年12月1日現在</v>
      </c>
      <c r="V2" s="491"/>
    </row>
    <row r="3" spans="1:54" s="199" customFormat="1" ht="17.25" customHeight="1">
      <c r="A3" s="462"/>
      <c r="B3" s="616"/>
      <c r="C3" s="526" t="s">
        <v>11</v>
      </c>
      <c r="D3" s="529"/>
      <c r="E3" s="529"/>
      <c r="F3" s="530"/>
      <c r="G3" s="528" t="s">
        <v>0</v>
      </c>
      <c r="H3" s="529"/>
      <c r="I3" s="530"/>
      <c r="J3" s="528" t="s">
        <v>205</v>
      </c>
      <c r="K3" s="529"/>
      <c r="L3" s="530"/>
      <c r="M3" s="237" t="s">
        <v>92</v>
      </c>
      <c r="N3" s="532" t="s">
        <v>174</v>
      </c>
      <c r="O3" s="495">
        <f>O5+酒田･飽海・東田川!O5+米沢･南陽・長井・東置賜・西置賜!O5+尾花沢・北村山・新庄・最上!O5+天童･東根・村山・寒河江・西村山!O5+山形・東村山・上山!O5</f>
        <v>0</v>
      </c>
      <c r="P3" s="495"/>
      <c r="Q3" s="617"/>
      <c r="R3" s="528" t="s">
        <v>206</v>
      </c>
      <c r="S3" s="529"/>
      <c r="T3" s="529"/>
      <c r="U3" s="530"/>
      <c r="V3" s="238" t="s">
        <v>1</v>
      </c>
    </row>
    <row r="4" spans="1:54" s="199" customFormat="1" ht="17.25" customHeight="1">
      <c r="A4" s="475" t="s">
        <v>12</v>
      </c>
      <c r="B4" s="607"/>
      <c r="C4" s="477"/>
      <c r="D4" s="478"/>
      <c r="E4" s="478"/>
      <c r="F4" s="479"/>
      <c r="G4" s="608"/>
      <c r="H4" s="609"/>
      <c r="I4" s="610"/>
      <c r="J4" s="611"/>
      <c r="K4" s="612"/>
      <c r="L4" s="613"/>
      <c r="M4" s="620"/>
      <c r="N4" s="615"/>
      <c r="O4" s="618"/>
      <c r="P4" s="618"/>
      <c r="Q4" s="619"/>
      <c r="R4" s="611"/>
      <c r="S4" s="612"/>
      <c r="T4" s="612"/>
      <c r="U4" s="613"/>
      <c r="V4" s="622"/>
    </row>
    <row r="5" spans="1:54" s="199" customFormat="1" ht="17.25" customHeight="1">
      <c r="A5" s="475" t="s">
        <v>224</v>
      </c>
      <c r="B5" s="607"/>
      <c r="C5" s="480"/>
      <c r="D5" s="481"/>
      <c r="E5" s="481"/>
      <c r="F5" s="482"/>
      <c r="G5" s="503"/>
      <c r="H5" s="504"/>
      <c r="I5" s="505"/>
      <c r="J5" s="517"/>
      <c r="K5" s="518"/>
      <c r="L5" s="614"/>
      <c r="M5" s="621"/>
      <c r="N5" s="239" t="s">
        <v>13</v>
      </c>
      <c r="O5" s="624">
        <f>E26+I26+M26+Q26+U26</f>
        <v>0</v>
      </c>
      <c r="P5" s="624"/>
      <c r="Q5" s="625"/>
      <c r="R5" s="517"/>
      <c r="S5" s="518"/>
      <c r="T5" s="518"/>
      <c r="U5" s="614"/>
      <c r="V5" s="623"/>
    </row>
    <row r="6" spans="1:54" s="199" customFormat="1" ht="17.25" customHeight="1">
      <c r="A6" s="469"/>
      <c r="B6" s="598"/>
      <c r="C6" s="536" t="s">
        <v>90</v>
      </c>
      <c r="D6" s="599"/>
      <c r="E6" s="473"/>
      <c r="F6" s="600"/>
      <c r="G6" s="538" t="s">
        <v>89</v>
      </c>
      <c r="H6" s="603"/>
      <c r="I6" s="483"/>
      <c r="J6" s="483"/>
      <c r="K6" s="484"/>
      <c r="L6" s="449" t="s">
        <v>88</v>
      </c>
      <c r="M6" s="200" t="s">
        <v>203</v>
      </c>
      <c r="N6" s="460"/>
      <c r="O6" s="461"/>
      <c r="P6" s="451" t="s">
        <v>266</v>
      </c>
      <c r="Q6" s="591"/>
      <c r="R6" s="201" t="s">
        <v>142</v>
      </c>
      <c r="S6" s="453"/>
      <c r="T6" s="453"/>
      <c r="U6" s="453"/>
      <c r="V6" s="454"/>
    </row>
    <row r="7" spans="1:54" s="199" customFormat="1" ht="17.25" customHeight="1" thickBot="1">
      <c r="A7" s="202"/>
      <c r="B7" s="203"/>
      <c r="C7" s="537"/>
      <c r="D7" s="601"/>
      <c r="E7" s="474"/>
      <c r="F7" s="602"/>
      <c r="G7" s="539"/>
      <c r="H7" s="604"/>
      <c r="I7" s="605"/>
      <c r="J7" s="605"/>
      <c r="K7" s="606"/>
      <c r="L7" s="450"/>
      <c r="M7" s="204" t="s">
        <v>91</v>
      </c>
      <c r="N7" s="595"/>
      <c r="O7" s="455"/>
      <c r="P7" s="596"/>
      <c r="Q7" s="205" t="s">
        <v>197</v>
      </c>
      <c r="R7" s="458"/>
      <c r="S7" s="597"/>
      <c r="T7" s="206" t="s">
        <v>198</v>
      </c>
      <c r="U7" s="489"/>
      <c r="V7" s="593"/>
    </row>
    <row r="8" spans="1:54" s="209" customFormat="1" ht="24.75" customHeight="1" thickBot="1">
      <c r="A8" s="207"/>
      <c r="B8" s="208"/>
      <c r="C8" s="446" t="s">
        <v>137</v>
      </c>
      <c r="D8" s="589"/>
      <c r="E8" s="589"/>
      <c r="F8" s="590"/>
      <c r="G8" s="446" t="s">
        <v>116</v>
      </c>
      <c r="H8" s="589"/>
      <c r="I8" s="589"/>
      <c r="J8" s="590"/>
      <c r="K8" s="446" t="s">
        <v>117</v>
      </c>
      <c r="L8" s="589"/>
      <c r="M8" s="589"/>
      <c r="N8" s="590"/>
      <c r="O8" s="446" t="s">
        <v>118</v>
      </c>
      <c r="P8" s="589"/>
      <c r="Q8" s="589"/>
      <c r="R8" s="590"/>
      <c r="S8" s="446" t="s">
        <v>139</v>
      </c>
      <c r="T8" s="589"/>
      <c r="U8" s="589"/>
      <c r="V8" s="590"/>
    </row>
    <row r="9" spans="1:54" customFormat="1" ht="17.25" customHeight="1" thickBot="1">
      <c r="A9" s="441" t="s">
        <v>246</v>
      </c>
      <c r="B9" s="594"/>
      <c r="C9" s="210" t="s">
        <v>138</v>
      </c>
      <c r="D9" s="310" t="s">
        <v>225</v>
      </c>
      <c r="E9" s="211" t="s">
        <v>234</v>
      </c>
      <c r="F9" s="256" t="s">
        <v>141</v>
      </c>
      <c r="G9" s="210" t="s">
        <v>138</v>
      </c>
      <c r="H9" s="310" t="s">
        <v>225</v>
      </c>
      <c r="I9" s="211" t="s">
        <v>234</v>
      </c>
      <c r="J9" s="256" t="s">
        <v>141</v>
      </c>
      <c r="K9" s="337" t="s">
        <v>138</v>
      </c>
      <c r="L9" s="310" t="s">
        <v>225</v>
      </c>
      <c r="M9" s="211" t="s">
        <v>234</v>
      </c>
      <c r="N9" s="256" t="s">
        <v>141</v>
      </c>
      <c r="O9" s="210" t="s">
        <v>138</v>
      </c>
      <c r="P9" s="310" t="s">
        <v>225</v>
      </c>
      <c r="Q9" s="211" t="s">
        <v>234</v>
      </c>
      <c r="R9" s="256" t="s">
        <v>141</v>
      </c>
      <c r="S9" s="210" t="s">
        <v>138</v>
      </c>
      <c r="T9" s="310" t="s">
        <v>225</v>
      </c>
      <c r="U9" s="211" t="s">
        <v>234</v>
      </c>
      <c r="V9" s="256" t="s">
        <v>141</v>
      </c>
    </row>
    <row r="10" spans="1:54" s="197" customFormat="1" ht="17.25" customHeight="1">
      <c r="A10" s="430" t="s">
        <v>103</v>
      </c>
      <c r="B10" s="584"/>
      <c r="C10" s="384" t="s">
        <v>281</v>
      </c>
      <c r="D10" s="54">
        <v>1750</v>
      </c>
      <c r="E10" s="72"/>
      <c r="F10" s="32"/>
      <c r="G10" s="384" t="s">
        <v>222</v>
      </c>
      <c r="H10" s="54">
        <v>1900</v>
      </c>
      <c r="I10" s="72"/>
      <c r="J10" s="32"/>
      <c r="K10" s="404" t="s">
        <v>101</v>
      </c>
      <c r="L10" s="54">
        <v>3800</v>
      </c>
      <c r="M10" s="72"/>
      <c r="N10" s="32"/>
      <c r="O10" s="217"/>
      <c r="P10" s="55"/>
      <c r="Q10" s="72"/>
      <c r="R10" s="32"/>
      <c r="S10" s="384" t="s">
        <v>102</v>
      </c>
      <c r="T10" s="54">
        <v>550</v>
      </c>
      <c r="U10" s="72"/>
      <c r="V10" s="32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</row>
    <row r="11" spans="1:54" s="197" customFormat="1" ht="17.25" customHeight="1">
      <c r="A11" s="585"/>
      <c r="B11" s="586"/>
      <c r="C11" s="385" t="s">
        <v>280</v>
      </c>
      <c r="D11" s="55">
        <v>4800</v>
      </c>
      <c r="E11" s="72"/>
      <c r="F11" s="63"/>
      <c r="G11" s="403" t="s">
        <v>243</v>
      </c>
      <c r="H11" s="56">
        <v>200</v>
      </c>
      <c r="I11" s="72"/>
      <c r="J11" s="63"/>
      <c r="K11" s="405" t="s">
        <v>107</v>
      </c>
      <c r="L11" s="56">
        <v>100</v>
      </c>
      <c r="M11" s="72"/>
      <c r="N11" s="63"/>
      <c r="O11" s="216"/>
      <c r="P11" s="56"/>
      <c r="Q11" s="48"/>
      <c r="R11" s="34"/>
      <c r="S11" s="385" t="s">
        <v>274</v>
      </c>
      <c r="T11" s="55">
        <v>50</v>
      </c>
      <c r="U11" s="72"/>
      <c r="V11" s="63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</row>
    <row r="12" spans="1:54" s="197" customFormat="1" ht="17.25" customHeight="1">
      <c r="A12" s="585"/>
      <c r="B12" s="586"/>
      <c r="C12" s="400" t="s">
        <v>300</v>
      </c>
      <c r="D12" s="56">
        <v>1100</v>
      </c>
      <c r="E12" s="72"/>
      <c r="F12" s="63"/>
      <c r="G12" s="385" t="s">
        <v>132</v>
      </c>
      <c r="H12" s="56">
        <v>100</v>
      </c>
      <c r="I12" s="73"/>
      <c r="J12" s="63"/>
      <c r="K12" s="406" t="s">
        <v>108</v>
      </c>
      <c r="L12" s="55">
        <v>50</v>
      </c>
      <c r="M12" s="73"/>
      <c r="N12" s="63"/>
      <c r="O12" s="217"/>
      <c r="P12" s="55"/>
      <c r="Q12" s="49"/>
      <c r="R12" s="34"/>
      <c r="S12" s="340"/>
      <c r="T12" s="55"/>
      <c r="U12" s="49"/>
      <c r="V12" s="34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</row>
    <row r="13" spans="1:54" s="197" customFormat="1" ht="17.25" customHeight="1">
      <c r="A13" s="585"/>
      <c r="B13" s="586"/>
      <c r="C13" s="401" t="s">
        <v>301</v>
      </c>
      <c r="D13" s="55">
        <v>900</v>
      </c>
      <c r="E13" s="72"/>
      <c r="F13" s="63"/>
      <c r="G13" s="385" t="s">
        <v>5</v>
      </c>
      <c r="H13" s="55">
        <v>1300</v>
      </c>
      <c r="I13" s="73"/>
      <c r="J13" s="63"/>
      <c r="K13" s="406" t="s">
        <v>109</v>
      </c>
      <c r="L13" s="341">
        <v>150</v>
      </c>
      <c r="M13" s="73"/>
      <c r="N13" s="63"/>
      <c r="O13" s="286"/>
      <c r="P13" s="55"/>
      <c r="Q13" s="49"/>
      <c r="R13" s="34"/>
      <c r="S13" s="340"/>
      <c r="T13" s="55"/>
      <c r="U13" s="49"/>
      <c r="V13" s="34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</row>
    <row r="14" spans="1:54" s="197" customFormat="1" ht="17.25" customHeight="1">
      <c r="A14" s="585"/>
      <c r="B14" s="586"/>
      <c r="C14" s="385" t="s">
        <v>272</v>
      </c>
      <c r="D14" s="55">
        <v>1700</v>
      </c>
      <c r="E14" s="72"/>
      <c r="F14" s="63"/>
      <c r="G14" s="385" t="s">
        <v>104</v>
      </c>
      <c r="H14" s="55">
        <v>450</v>
      </c>
      <c r="I14" s="73"/>
      <c r="J14" s="63"/>
      <c r="K14" s="406" t="s">
        <v>5</v>
      </c>
      <c r="L14" s="55">
        <v>600</v>
      </c>
      <c r="M14" s="73"/>
      <c r="N14" s="63"/>
      <c r="O14" s="286"/>
      <c r="P14" s="55"/>
      <c r="Q14" s="49"/>
      <c r="R14" s="34"/>
      <c r="S14" s="340"/>
      <c r="T14" s="55"/>
      <c r="U14" s="49"/>
      <c r="V14" s="34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</row>
    <row r="15" spans="1:54" s="197" customFormat="1" ht="17.25" customHeight="1">
      <c r="A15" s="585"/>
      <c r="B15" s="586"/>
      <c r="C15" s="401" t="s">
        <v>302</v>
      </c>
      <c r="D15" s="55">
        <v>1700</v>
      </c>
      <c r="E15" s="72"/>
      <c r="F15" s="63"/>
      <c r="G15" s="217"/>
      <c r="H15" s="55"/>
      <c r="I15" s="49"/>
      <c r="J15" s="34"/>
      <c r="K15" s="406" t="s">
        <v>104</v>
      </c>
      <c r="L15" s="55">
        <v>250</v>
      </c>
      <c r="M15" s="70"/>
      <c r="N15" s="63"/>
      <c r="O15" s="217"/>
      <c r="P15" s="341"/>
      <c r="Q15" s="282"/>
      <c r="R15" s="34"/>
      <c r="S15" s="340"/>
      <c r="T15" s="55"/>
      <c r="U15" s="282"/>
      <c r="V15" s="34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</row>
    <row r="16" spans="1:54" s="197" customFormat="1" ht="17.25" customHeight="1">
      <c r="A16" s="585"/>
      <c r="B16" s="586"/>
      <c r="C16" s="385" t="s">
        <v>273</v>
      </c>
      <c r="D16" s="55">
        <v>5050</v>
      </c>
      <c r="E16" s="72"/>
      <c r="F16" s="63"/>
      <c r="G16" s="217"/>
      <c r="H16" s="55"/>
      <c r="I16" s="49"/>
      <c r="J16" s="34"/>
      <c r="K16" s="339"/>
      <c r="L16" s="55"/>
      <c r="M16" s="282"/>
      <c r="N16" s="34"/>
      <c r="O16" s="286"/>
      <c r="P16" s="55"/>
      <c r="Q16" s="282"/>
      <c r="R16" s="34"/>
      <c r="S16" s="340"/>
      <c r="T16" s="55"/>
      <c r="U16" s="282"/>
      <c r="V16" s="34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</row>
    <row r="17" spans="1:54" s="197" customFormat="1" ht="17.25" customHeight="1">
      <c r="A17" s="585"/>
      <c r="B17" s="586"/>
      <c r="C17" s="401" t="s">
        <v>303</v>
      </c>
      <c r="D17" s="55">
        <v>250</v>
      </c>
      <c r="E17" s="72"/>
      <c r="F17" s="63"/>
      <c r="G17" s="217"/>
      <c r="H17" s="55"/>
      <c r="I17" s="49"/>
      <c r="J17" s="34"/>
      <c r="K17" s="339"/>
      <c r="L17" s="55"/>
      <c r="M17" s="49"/>
      <c r="N17" s="34"/>
      <c r="O17" s="217"/>
      <c r="P17" s="55"/>
      <c r="Q17" s="49"/>
      <c r="R17" s="34"/>
      <c r="S17" s="340"/>
      <c r="T17" s="55"/>
      <c r="U17" s="49"/>
      <c r="V17" s="34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</row>
    <row r="18" spans="1:54" s="197" customFormat="1" ht="17.25" customHeight="1">
      <c r="A18" s="585"/>
      <c r="B18" s="586"/>
      <c r="C18" s="385" t="s">
        <v>166</v>
      </c>
      <c r="D18" s="55">
        <v>800</v>
      </c>
      <c r="E18" s="72"/>
      <c r="F18" s="63"/>
      <c r="G18" s="217"/>
      <c r="H18" s="55"/>
      <c r="I18" s="57"/>
      <c r="J18" s="34"/>
      <c r="K18" s="339"/>
      <c r="L18" s="55"/>
      <c r="M18" s="52"/>
      <c r="N18" s="34"/>
      <c r="O18" s="342"/>
      <c r="P18" s="58"/>
      <c r="Q18" s="52"/>
      <c r="R18" s="34"/>
      <c r="S18" s="343"/>
      <c r="T18" s="58"/>
      <c r="U18" s="52"/>
      <c r="V18" s="34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</row>
    <row r="19" spans="1:54" s="197" customFormat="1" ht="17.25" customHeight="1">
      <c r="A19" s="585"/>
      <c r="B19" s="586"/>
      <c r="C19" s="385" t="s">
        <v>167</v>
      </c>
      <c r="D19" s="55">
        <v>900</v>
      </c>
      <c r="E19" s="72"/>
      <c r="F19" s="63"/>
      <c r="G19" s="216"/>
      <c r="H19" s="56"/>
      <c r="I19" s="48"/>
      <c r="J19" s="34"/>
      <c r="K19" s="339"/>
      <c r="L19" s="55"/>
      <c r="M19" s="57"/>
      <c r="N19" s="34"/>
      <c r="O19" s="217"/>
      <c r="P19" s="55"/>
      <c r="Q19" s="57"/>
      <c r="R19" s="34"/>
      <c r="S19" s="340"/>
      <c r="T19" s="55"/>
      <c r="U19" s="49"/>
      <c r="V19" s="34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</row>
    <row r="20" spans="1:54" s="197" customFormat="1" ht="17.25" customHeight="1">
      <c r="A20" s="585"/>
      <c r="B20" s="586"/>
      <c r="C20" s="402" t="s">
        <v>282</v>
      </c>
      <c r="D20" s="58">
        <v>600</v>
      </c>
      <c r="E20" s="72"/>
      <c r="F20" s="63"/>
      <c r="G20" s="217"/>
      <c r="H20" s="55"/>
      <c r="I20" s="48"/>
      <c r="J20" s="34"/>
      <c r="K20" s="338"/>
      <c r="L20" s="56"/>
      <c r="M20" s="48"/>
      <c r="N20" s="34"/>
      <c r="O20" s="217"/>
      <c r="P20" s="55"/>
      <c r="Q20" s="48"/>
      <c r="R20" s="34"/>
      <c r="S20" s="344"/>
      <c r="T20" s="56"/>
      <c r="U20" s="50"/>
      <c r="V20" s="34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</row>
    <row r="21" spans="1:54" s="197" customFormat="1" ht="17.25" customHeight="1">
      <c r="A21" s="585"/>
      <c r="B21" s="586"/>
      <c r="C21" s="385" t="s">
        <v>335</v>
      </c>
      <c r="D21" s="55">
        <v>2100</v>
      </c>
      <c r="E21" s="72"/>
      <c r="F21" s="63"/>
      <c r="G21" s="217"/>
      <c r="H21" s="55">
        <v>0</v>
      </c>
      <c r="I21" s="48"/>
      <c r="J21" s="34"/>
      <c r="K21" s="339"/>
      <c r="L21" s="55"/>
      <c r="M21" s="48"/>
      <c r="N21" s="34"/>
      <c r="O21" s="217"/>
      <c r="P21" s="55"/>
      <c r="Q21" s="48"/>
      <c r="R21" s="34"/>
      <c r="S21" s="340"/>
      <c r="T21" s="55"/>
      <c r="U21" s="49"/>
      <c r="V21" s="34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</row>
    <row r="22" spans="1:54" s="197" customFormat="1" ht="17.25" customHeight="1">
      <c r="A22" s="585"/>
      <c r="B22" s="586"/>
      <c r="C22" s="385" t="s">
        <v>168</v>
      </c>
      <c r="D22" s="55">
        <v>2000</v>
      </c>
      <c r="E22" s="72"/>
      <c r="F22" s="63"/>
      <c r="G22" s="217"/>
      <c r="H22" s="341"/>
      <c r="I22" s="48"/>
      <c r="J22" s="34"/>
      <c r="K22" s="339"/>
      <c r="L22" s="341"/>
      <c r="M22" s="48"/>
      <c r="N22" s="34"/>
      <c r="O22" s="217"/>
      <c r="P22" s="341"/>
      <c r="Q22" s="48"/>
      <c r="R22" s="34"/>
      <c r="S22" s="340"/>
      <c r="T22" s="341"/>
      <c r="U22" s="49"/>
      <c r="V22" s="34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</row>
    <row r="23" spans="1:54" s="197" customFormat="1" ht="17.25" customHeight="1">
      <c r="A23" s="585"/>
      <c r="B23" s="586"/>
      <c r="C23" s="383" t="s">
        <v>169</v>
      </c>
      <c r="D23" s="55">
        <v>200</v>
      </c>
      <c r="E23" s="72"/>
      <c r="F23" s="63"/>
      <c r="G23" s="216"/>
      <c r="H23" s="56"/>
      <c r="I23" s="50"/>
      <c r="J23" s="34"/>
      <c r="K23" s="338"/>
      <c r="L23" s="56"/>
      <c r="M23" s="50"/>
      <c r="N23" s="34"/>
      <c r="O23" s="216"/>
      <c r="P23" s="56"/>
      <c r="Q23" s="50"/>
      <c r="R23" s="34"/>
      <c r="S23" s="344"/>
      <c r="T23" s="56"/>
      <c r="U23" s="50"/>
      <c r="V23" s="34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</row>
    <row r="24" spans="1:54" s="197" customFormat="1" ht="17.25" customHeight="1">
      <c r="A24" s="585"/>
      <c r="B24" s="586"/>
      <c r="C24" s="383"/>
      <c r="D24" s="55"/>
      <c r="E24" s="48"/>
      <c r="F24" s="34"/>
      <c r="G24" s="217"/>
      <c r="H24" s="55"/>
      <c r="I24" s="49"/>
      <c r="J24" s="34"/>
      <c r="K24" s="339"/>
      <c r="L24" s="55"/>
      <c r="M24" s="48"/>
      <c r="N24" s="34"/>
      <c r="O24" s="217"/>
      <c r="P24" s="55"/>
      <c r="Q24" s="49"/>
      <c r="R24" s="34"/>
      <c r="S24" s="340"/>
      <c r="T24" s="55"/>
      <c r="U24" s="49"/>
      <c r="V24" s="34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</row>
    <row r="25" spans="1:54" s="197" customFormat="1" ht="17.25" customHeight="1" thickBot="1">
      <c r="A25" s="587"/>
      <c r="B25" s="588"/>
      <c r="C25" s="394"/>
      <c r="D25" s="59"/>
      <c r="E25" s="48"/>
      <c r="F25" s="35"/>
      <c r="G25" s="227"/>
      <c r="H25" s="59"/>
      <c r="I25" s="52"/>
      <c r="J25" s="35"/>
      <c r="K25" s="227"/>
      <c r="L25" s="59"/>
      <c r="M25" s="52"/>
      <c r="N25" s="35"/>
      <c r="O25" s="227"/>
      <c r="P25" s="59"/>
      <c r="Q25" s="52"/>
      <c r="R25" s="35"/>
      <c r="S25" s="345"/>
      <c r="T25" s="59"/>
      <c r="U25" s="52"/>
      <c r="V25" s="35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</row>
    <row r="26" spans="1:54" s="197" customFormat="1" ht="17.25" customHeight="1" thickTop="1" thickBot="1">
      <c r="A26" s="569">
        <f>D26+H26+L26+P26+T26</f>
        <v>33350</v>
      </c>
      <c r="B26" s="592"/>
      <c r="C26" s="225" t="s">
        <v>7</v>
      </c>
      <c r="D26" s="244">
        <f>SUM(D10:D25)</f>
        <v>23850</v>
      </c>
      <c r="E26" s="259">
        <f>SUM(E10:E25)</f>
        <v>0</v>
      </c>
      <c r="F26" s="60"/>
      <c r="G26" s="225" t="s">
        <v>7</v>
      </c>
      <c r="H26" s="244">
        <f>SUM(H10:H25)</f>
        <v>3950</v>
      </c>
      <c r="I26" s="259">
        <f>SUM(I10:I25)</f>
        <v>0</v>
      </c>
      <c r="J26" s="60"/>
      <c r="K26" s="346" t="s">
        <v>7</v>
      </c>
      <c r="L26" s="244">
        <f>SUM(L10:L25)</f>
        <v>4950</v>
      </c>
      <c r="M26" s="259">
        <f>SUM(M10:M25)</f>
        <v>0</v>
      </c>
      <c r="N26" s="60"/>
      <c r="O26" s="225" t="s">
        <v>7</v>
      </c>
      <c r="P26" s="244">
        <f>SUM(P10:P25)</f>
        <v>0</v>
      </c>
      <c r="Q26" s="259">
        <f>SUM(Q10:Q25)</f>
        <v>0</v>
      </c>
      <c r="R26" s="60"/>
      <c r="S26" s="225" t="s">
        <v>7</v>
      </c>
      <c r="T26" s="244">
        <f>SUM(T10:T25)</f>
        <v>600</v>
      </c>
      <c r="U26" s="259">
        <f>SUM(U10:U25)</f>
        <v>0</v>
      </c>
      <c r="V26" s="60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</row>
    <row r="27" spans="1:54" s="197" customFormat="1" ht="17.25" customHeight="1">
      <c r="B27" s="197" t="s">
        <v>62</v>
      </c>
      <c r="C27" s="198"/>
      <c r="D27" s="328"/>
      <c r="E27" s="229"/>
      <c r="F27" s="229"/>
      <c r="G27" s="276"/>
      <c r="H27" s="328"/>
      <c r="I27" s="229"/>
      <c r="J27" s="229"/>
      <c r="L27" s="308"/>
      <c r="M27" s="229"/>
      <c r="O27" s="228"/>
      <c r="T27" s="22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</row>
    <row r="28" spans="1:54" s="197" customFormat="1" ht="17.25" customHeight="1">
      <c r="B28" s="230"/>
      <c r="C28" s="198"/>
      <c r="D28" s="330"/>
      <c r="E28" s="5"/>
      <c r="F28" s="7"/>
      <c r="G28" s="330"/>
      <c r="H28" s="5"/>
      <c r="I28" s="7"/>
      <c r="J28" s="329"/>
      <c r="K28" s="5"/>
      <c r="L28" s="7"/>
      <c r="M28" s="329"/>
      <c r="N28" s="5"/>
      <c r="O28" s="7"/>
      <c r="P28" s="329"/>
      <c r="Q28" s="5"/>
    </row>
    <row r="29" spans="1:54" s="197" customFormat="1" ht="17.25" customHeight="1">
      <c r="B29" s="230" t="s">
        <v>325</v>
      </c>
      <c r="C29" s="198"/>
      <c r="D29" s="329"/>
      <c r="E29" s="229"/>
      <c r="G29" s="329"/>
      <c r="H29" s="197" t="s">
        <v>352</v>
      </c>
      <c r="J29" s="329"/>
      <c r="K29" s="5"/>
      <c r="L29" s="7"/>
      <c r="M29" s="329"/>
      <c r="N29" s="5"/>
      <c r="O29" s="7"/>
      <c r="P29" s="329"/>
      <c r="Q29" s="5"/>
    </row>
    <row r="30" spans="1:54" s="197" customFormat="1" ht="17.25" customHeight="1">
      <c r="B30" s="230" t="s">
        <v>326</v>
      </c>
      <c r="C30" s="198"/>
      <c r="D30" s="330"/>
      <c r="E30" s="5"/>
      <c r="G30" s="230"/>
      <c r="I30" s="308"/>
      <c r="J30" s="5"/>
      <c r="K30" s="5"/>
      <c r="L30" s="7"/>
      <c r="M30" s="329"/>
      <c r="N30" s="5"/>
      <c r="O30" s="7"/>
      <c r="P30" s="329"/>
      <c r="Q30" s="5"/>
    </row>
    <row r="31" spans="1:54" s="197" customFormat="1" ht="17.25" customHeight="1">
      <c r="B31" s="230" t="s">
        <v>247</v>
      </c>
      <c r="C31" s="198"/>
      <c r="D31" s="330"/>
      <c r="E31" s="5"/>
      <c r="F31" s="7"/>
      <c r="G31" s="230"/>
      <c r="H31" s="5"/>
      <c r="I31" s="7"/>
      <c r="J31" s="329"/>
      <c r="K31" s="5"/>
      <c r="L31" s="7"/>
      <c r="M31" s="329"/>
      <c r="N31" s="5"/>
      <c r="O31" s="7"/>
      <c r="P31" s="329"/>
      <c r="Q31" s="5"/>
    </row>
    <row r="32" spans="1:54" s="197" customFormat="1" ht="17.25" customHeight="1">
      <c r="B32" s="197" t="s">
        <v>293</v>
      </c>
      <c r="C32" s="198"/>
      <c r="D32" s="329"/>
      <c r="E32" s="5"/>
      <c r="G32" s="329"/>
      <c r="H32" s="229"/>
      <c r="J32" s="329"/>
      <c r="K32" s="229"/>
      <c r="M32" s="329"/>
      <c r="N32" s="229"/>
      <c r="O32" s="7"/>
      <c r="P32" s="329"/>
      <c r="Q32" s="229"/>
    </row>
    <row r="33" spans="2:53" s="197" customFormat="1" ht="17.25" customHeight="1">
      <c r="C33" s="334"/>
      <c r="D33" s="329"/>
      <c r="E33" s="5"/>
      <c r="F33" s="7"/>
      <c r="G33" s="61"/>
      <c r="H33" s="347"/>
      <c r="I33" s="7"/>
      <c r="J33" s="329"/>
      <c r="K33" s="229"/>
      <c r="M33" s="61"/>
      <c r="N33" s="347"/>
      <c r="O33" s="198"/>
      <c r="Q33" s="348"/>
    </row>
    <row r="34" spans="2:53" s="197" customFormat="1" ht="17.25" customHeight="1">
      <c r="B34" s="230"/>
      <c r="C34" s="308"/>
      <c r="D34" s="5"/>
      <c r="E34" s="7"/>
      <c r="F34" s="308"/>
      <c r="G34" s="5"/>
      <c r="H34" s="7"/>
      <c r="I34" s="62"/>
      <c r="J34" s="5"/>
      <c r="K34" s="7"/>
      <c r="L34" s="308"/>
      <c r="M34" s="5"/>
      <c r="P34" s="197" t="s">
        <v>248</v>
      </c>
    </row>
    <row r="35" spans="2:53" s="197" customFormat="1" ht="17.25" customHeight="1">
      <c r="C35" s="308"/>
      <c r="D35" s="5"/>
      <c r="E35" s="7"/>
      <c r="L35" s="308"/>
      <c r="M35" s="5"/>
      <c r="P35" s="197" t="s">
        <v>216</v>
      </c>
    </row>
    <row r="36" spans="2:53" s="197" customFormat="1" ht="17.25" customHeight="1">
      <c r="B36" s="7"/>
      <c r="C36" s="308"/>
      <c r="D36" s="5"/>
      <c r="E36" s="7"/>
      <c r="L36" s="308"/>
      <c r="M36" s="5"/>
      <c r="P36" s="197" t="s">
        <v>249</v>
      </c>
    </row>
    <row r="37" spans="2:53" s="197" customFormat="1" ht="17.25" customHeight="1">
      <c r="C37" s="308"/>
      <c r="D37" s="229"/>
      <c r="L37" s="308"/>
      <c r="M37" s="229"/>
      <c r="P37" s="197" t="s">
        <v>250</v>
      </c>
      <c r="R37" s="199"/>
      <c r="S37" s="199"/>
      <c r="T37" s="199"/>
      <c r="U37" s="19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</row>
    <row r="38" spans="2:53" ht="17.25" customHeight="1">
      <c r="B38" s="230"/>
      <c r="O38" s="279"/>
      <c r="P38" s="230" t="s">
        <v>251</v>
      </c>
      <c r="R38" s="197"/>
      <c r="S38" s="197"/>
      <c r="T38" s="197"/>
      <c r="U38" s="197"/>
    </row>
    <row r="39" spans="2:53" ht="17.25" customHeight="1">
      <c r="B39" s="7"/>
      <c r="O39" s="279"/>
      <c r="P39" s="197" t="s">
        <v>219</v>
      </c>
      <c r="R39" s="197"/>
      <c r="S39" s="198"/>
      <c r="T39" s="197"/>
      <c r="U39" s="197"/>
    </row>
    <row r="40" spans="2:53" ht="17.25" customHeight="1">
      <c r="B40" s="7"/>
      <c r="R40" s="197"/>
      <c r="S40" s="198"/>
      <c r="T40" s="197"/>
      <c r="U40" s="197"/>
    </row>
    <row r="41" spans="2:53" ht="17.25" customHeight="1">
      <c r="P41" s="197"/>
      <c r="Q41" s="197"/>
      <c r="R41" s="197"/>
      <c r="S41" s="198"/>
      <c r="T41" s="197"/>
      <c r="U41" s="197"/>
    </row>
    <row r="42" spans="2:53" ht="17.25" customHeight="1">
      <c r="P42" s="197"/>
      <c r="Q42" s="197"/>
      <c r="R42" s="197"/>
      <c r="S42" s="198"/>
      <c r="T42" s="197"/>
      <c r="U42" s="197"/>
    </row>
    <row r="43" spans="2:53" ht="17.25" customHeight="1"/>
    <row r="57" spans="2:9">
      <c r="B57" s="198"/>
    </row>
    <row r="58" spans="2:9">
      <c r="B58" s="276"/>
      <c r="C58" s="308"/>
      <c r="D58" s="229"/>
      <c r="E58" s="197"/>
      <c r="F58" s="308"/>
      <c r="G58" s="229"/>
      <c r="H58" s="197"/>
    </row>
    <row r="59" spans="2:9">
      <c r="C59" s="349"/>
      <c r="D59" s="255"/>
      <c r="E59" s="235"/>
      <c r="F59" s="349"/>
      <c r="G59" s="229"/>
      <c r="H59" s="197"/>
      <c r="I59" s="308"/>
    </row>
  </sheetData>
  <sheetProtection algorithmName="SHA-512" hashValue="MCl9axttYYhKbmwOgSdr9VePVC9MlSqCwxvLFdm/51oVcTUmyp9SAjFEpaN/BRmLTBcdWCvfpdo745ZTgZZBDw==" saltValue="9rffjgGADQTKuYmUmvFkoA==" spinCount="100000" sheet="1" objects="1" scenarios="1"/>
  <mergeCells count="38">
    <mergeCell ref="I1:N2"/>
    <mergeCell ref="U2:V2"/>
    <mergeCell ref="C3:F3"/>
    <mergeCell ref="O3:Q4"/>
    <mergeCell ref="R4:U5"/>
    <mergeCell ref="M4:M5"/>
    <mergeCell ref="J3:L3"/>
    <mergeCell ref="V4:V5"/>
    <mergeCell ref="R3:U3"/>
    <mergeCell ref="O5:Q5"/>
    <mergeCell ref="C6:C7"/>
    <mergeCell ref="D6:F7"/>
    <mergeCell ref="H6:K7"/>
    <mergeCell ref="N6:O6"/>
    <mergeCell ref="A4:B4"/>
    <mergeCell ref="C4:F5"/>
    <mergeCell ref="G4:I5"/>
    <mergeCell ref="J4:L5"/>
    <mergeCell ref="N3:N4"/>
    <mergeCell ref="G3:I3"/>
    <mergeCell ref="A3:B3"/>
    <mergeCell ref="A5:B5"/>
    <mergeCell ref="S8:V8"/>
    <mergeCell ref="G6:G7"/>
    <mergeCell ref="P6:Q6"/>
    <mergeCell ref="A10:B25"/>
    <mergeCell ref="A26:B26"/>
    <mergeCell ref="G8:J8"/>
    <mergeCell ref="U7:V7"/>
    <mergeCell ref="K8:N8"/>
    <mergeCell ref="O8:R8"/>
    <mergeCell ref="C8:F8"/>
    <mergeCell ref="A9:B9"/>
    <mergeCell ref="S6:V6"/>
    <mergeCell ref="N7:P7"/>
    <mergeCell ref="R7:S7"/>
    <mergeCell ref="L6:L7"/>
    <mergeCell ref="A6:B6"/>
  </mergeCells>
  <phoneticPr fontId="2"/>
  <conditionalFormatting sqref="E10:E23">
    <cfRule type="expression" dxfId="7" priority="5">
      <formula>$D10&lt;$E10</formula>
    </cfRule>
  </conditionalFormatting>
  <conditionalFormatting sqref="E24">
    <cfRule type="expression" dxfId="6" priority="17" stopIfTrue="1">
      <formula>$D23&lt;$E24</formula>
    </cfRule>
  </conditionalFormatting>
  <conditionalFormatting sqref="E25">
    <cfRule type="expression" dxfId="5" priority="10" stopIfTrue="1">
      <formula>$D25&lt;$E25</formula>
    </cfRule>
  </conditionalFormatting>
  <conditionalFormatting sqref="I10:I14">
    <cfRule type="expression" dxfId="4" priority="4">
      <formula>$H10&lt;$I10</formula>
    </cfRule>
  </conditionalFormatting>
  <conditionalFormatting sqref="M10:M15">
    <cfRule type="expression" dxfId="3" priority="3">
      <formula>$L10&lt;$M10</formula>
    </cfRule>
  </conditionalFormatting>
  <conditionalFormatting sqref="Q10">
    <cfRule type="expression" dxfId="2" priority="2">
      <formula>$P10&lt;$Q10</formula>
    </cfRule>
  </conditionalFormatting>
  <conditionalFormatting sqref="Q11:Q17">
    <cfRule type="expression" dxfId="1" priority="7" stopIfTrue="1">
      <formula>$P11&lt;$Q11</formula>
    </cfRule>
  </conditionalFormatting>
  <conditionalFormatting sqref="U10:U11">
    <cfRule type="expression" dxfId="0" priority="1">
      <formula>$T10&lt;$U10</formula>
    </cfRule>
  </conditionalFormatting>
  <dataValidations count="2">
    <dataValidation type="whole" allowBlank="1" showInputMessage="1" showErrorMessage="1" sqref="M24 I19:I22 Q19:Q22 M19:M22" xr:uid="{51B171F0-CD05-4816-8000-96754AB99546}">
      <formula1>0</formula1>
      <formula2>H19</formula2>
    </dataValidation>
    <dataValidation type="whole" errorStyle="warning" allowBlank="1" showInputMessage="1" showErrorMessage="1" errorTitle="エラー" error="持枚数を超えております。" sqref="Q11:Q17 E24:E25 E10:E23 I10:I14 M10:M15 Q10 U10:U11" xr:uid="{0414F4A3-802F-419E-B2AA-174D6FA11AD5}">
      <formula1>0</formula1>
      <formula2>D10</formula2>
    </dataValidation>
  </dataValidation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世帯人口統計 </vt:lpstr>
      <vt:lpstr>部数一覧表</vt:lpstr>
      <vt:lpstr>山形・東村山・上山</vt:lpstr>
      <vt:lpstr>天童･東根・村山・寒河江・西村山</vt:lpstr>
      <vt:lpstr>尾花沢・北村山・新庄・最上</vt:lpstr>
      <vt:lpstr>米沢･南陽・長井・東置賜・西置賜</vt:lpstr>
      <vt:lpstr>酒田･飽海・東田川</vt:lpstr>
      <vt:lpstr>鶴岡</vt:lpstr>
    </vt:vector>
  </TitlesOfParts>
  <Company>株式会社河北折込センター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山形ピーアール</dc:creator>
  <cp:lastModifiedBy>山形IS本社</cp:lastModifiedBy>
  <cp:lastPrinted>2025-11-11T04:44:48Z</cp:lastPrinted>
  <dcterms:created xsi:type="dcterms:W3CDTF">1997-12-04T06:42:56Z</dcterms:created>
  <dcterms:modified xsi:type="dcterms:W3CDTF">2025-11-11T04:46:51Z</dcterms:modified>
</cp:coreProperties>
</file>